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Аркуш1" sheetId="1" r:id="rId1"/>
    <sheet name="Аркуш2" sheetId="2" r:id="rId2"/>
    <sheet name="Аркуш3" sheetId="3" r:id="rId3"/>
  </sheets>
  <calcPr calcId="124519"/>
</workbook>
</file>

<file path=xl/calcChain.xml><?xml version="1.0" encoding="utf-8"?>
<calcChain xmlns="http://schemas.openxmlformats.org/spreadsheetml/2006/main">
  <c r="D11" i="1"/>
  <c r="G11" s="1"/>
  <c r="D13"/>
  <c r="G13" s="1"/>
  <c r="D12"/>
  <c r="G12"/>
  <c r="H12" s="1"/>
  <c r="D14"/>
  <c r="G14" s="1"/>
  <c r="H14" l="1"/>
  <c r="I14" s="1"/>
  <c r="H11"/>
  <c r="I11" s="1"/>
  <c r="I13"/>
  <c r="H13"/>
  <c r="I12"/>
  <c r="J14" l="1"/>
  <c r="K14" s="1"/>
  <c r="K11"/>
  <c r="J11"/>
  <c r="J12"/>
  <c r="K12" s="1"/>
  <c r="K13"/>
  <c r="J13"/>
  <c r="M14" l="1"/>
  <c r="O14" s="1"/>
  <c r="Q14" s="1"/>
  <c r="L14"/>
  <c r="M12"/>
  <c r="O12" s="1"/>
  <c r="Q12" s="1"/>
  <c r="L12"/>
  <c r="M13"/>
  <c r="O13" s="1"/>
  <c r="Q13" s="1"/>
  <c r="L13"/>
  <c r="L11"/>
  <c r="M11" s="1"/>
  <c r="O11" s="1"/>
  <c r="Q11" s="1"/>
  <c r="R11" l="1"/>
  <c r="S11"/>
  <c r="T11" s="1"/>
  <c r="S14"/>
  <c r="T14" s="1"/>
  <c r="R14"/>
  <c r="R12"/>
  <c r="S12"/>
  <c r="T12" s="1"/>
  <c r="S13"/>
  <c r="T13" s="1"/>
  <c r="R13"/>
</calcChain>
</file>

<file path=xl/sharedStrings.xml><?xml version="1.0" encoding="utf-8"?>
<sst xmlns="http://schemas.openxmlformats.org/spreadsheetml/2006/main" count="33" uniqueCount="31">
  <si>
    <t xml:space="preserve">Споживач </t>
  </si>
  <si>
    <t>Разом прямих витрат</t>
  </si>
  <si>
    <t>Прямі витрати, в тому числі</t>
  </si>
  <si>
    <t>заробітна плата</t>
  </si>
  <si>
    <t>Транс портні витрати</t>
  </si>
  <si>
    <t>Разом</t>
  </si>
  <si>
    <t>Кількість абонентів</t>
  </si>
  <si>
    <t>№</t>
  </si>
  <si>
    <t>з/п</t>
  </si>
  <si>
    <t>Успенська, 41</t>
  </si>
  <si>
    <t>Енергетиків, 37</t>
  </si>
  <si>
    <t>Енергетиків, 55</t>
  </si>
  <si>
    <t>Вартість матеріалів</t>
  </si>
  <si>
    <t>прибу ток (3%)</t>
  </si>
  <si>
    <t>Ед.  внесок (22%)</t>
  </si>
  <si>
    <t>Заг. вироб (0,7%)</t>
  </si>
  <si>
    <t>Адмін (3,23)</t>
  </si>
  <si>
    <t>На 1 абонента в місяць з ПДВ</t>
  </si>
  <si>
    <t>На 1 абонента в місяць без ПДВ</t>
  </si>
  <si>
    <t>На 1 абонента в квартал без ПДВ</t>
  </si>
  <si>
    <t>до рішення міськвиконкому</t>
  </si>
  <si>
    <t>Директор Канівського комунального підприємства теплових мереж                                                                                   В. В. Коломієць</t>
  </si>
  <si>
    <t>Канівське комунальне підприємство теплових мереж</t>
  </si>
  <si>
    <t>Б.Хмельницького, 78</t>
  </si>
  <si>
    <t>На 1 абонента в рік без ПДВ</t>
  </si>
  <si>
    <t>Квартальна плата на 1 абонента з ПДВ</t>
  </si>
  <si>
    <t>Кіль-кість років для розра-хунку</t>
  </si>
  <si>
    <t xml:space="preserve">Зведена таблиця розміру внесків за  заміну вузлів комерційного обліку теплової енергії, що здійснює  </t>
  </si>
  <si>
    <t>за 2019 рік</t>
  </si>
  <si>
    <t xml:space="preserve">Додаток </t>
  </si>
  <si>
    <t xml:space="preserve">                                                                                                                                                                                            від  "____" ____ 20____ р. № ______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</si>
</sst>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9"/>
      <name val="Arial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3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0" fillId="0" borderId="0" xfId="0" applyNumberForma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applyAlignment="1"/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7"/>
  <sheetViews>
    <sheetView tabSelected="1" topLeftCell="A4" zoomScale="93" workbookViewId="0">
      <selection activeCell="S21" sqref="S21"/>
    </sheetView>
  </sheetViews>
  <sheetFormatPr defaultRowHeight="12.75"/>
  <cols>
    <col min="1" max="1" width="4.140625" customWidth="1"/>
    <col min="2" max="2" width="22.7109375" customWidth="1"/>
    <col min="3" max="3" width="9" customWidth="1"/>
    <col min="4" max="4" width="8.5703125" customWidth="1"/>
    <col min="5" max="5" width="7.7109375" customWidth="1"/>
    <col min="6" max="6" width="7.5703125" customWidth="1"/>
    <col min="7" max="7" width="9.42578125" customWidth="1"/>
    <col min="8" max="8" width="7.140625" customWidth="1"/>
    <col min="9" max="9" width="9" customWidth="1"/>
    <col min="10" max="10" width="8" customWidth="1"/>
    <col min="11" max="11" width="9" customWidth="1"/>
    <col min="12" max="12" width="7.5703125" customWidth="1"/>
    <col min="13" max="13" width="9.28515625" customWidth="1"/>
    <col min="14" max="14" width="5.42578125" customWidth="1"/>
    <col min="16" max="16" width="7.5703125" customWidth="1"/>
    <col min="17" max="17" width="8.140625" customWidth="1"/>
    <col min="18" max="18" width="8.42578125" customWidth="1"/>
    <col min="20" max="20" width="11.5703125" customWidth="1"/>
  </cols>
  <sheetData>
    <row r="1" spans="1:20">
      <c r="A1" s="30" t="s">
        <v>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1:20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4" spans="1:20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0">
      <c r="A5" s="29" t="s">
        <v>27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>
      <c r="A6" s="29" t="s">
        <v>22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>
      <c r="A7" s="19" t="s">
        <v>28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ht="12.75" customHeight="1">
      <c r="A8" s="3" t="s">
        <v>7</v>
      </c>
      <c r="B8" s="20" t="s">
        <v>0</v>
      </c>
      <c r="C8" s="25" t="s">
        <v>2</v>
      </c>
      <c r="D8" s="26"/>
      <c r="E8" s="26"/>
      <c r="F8" s="26"/>
      <c r="G8" s="20" t="s">
        <v>1</v>
      </c>
      <c r="H8" s="20" t="s">
        <v>15</v>
      </c>
      <c r="I8" s="9" t="s">
        <v>5</v>
      </c>
      <c r="J8" s="20" t="s">
        <v>16</v>
      </c>
      <c r="K8" s="20" t="s">
        <v>5</v>
      </c>
      <c r="L8" s="20" t="s">
        <v>13</v>
      </c>
      <c r="M8" s="20" t="s">
        <v>5</v>
      </c>
      <c r="N8" s="20" t="s">
        <v>6</v>
      </c>
      <c r="O8" s="20" t="s">
        <v>24</v>
      </c>
      <c r="P8" s="18" t="s">
        <v>26</v>
      </c>
      <c r="Q8" s="22" t="s">
        <v>18</v>
      </c>
      <c r="R8" s="22" t="s">
        <v>17</v>
      </c>
      <c r="S8" s="20" t="s">
        <v>19</v>
      </c>
      <c r="T8" s="20" t="s">
        <v>25</v>
      </c>
    </row>
    <row r="9" spans="1:20" ht="63" customHeight="1">
      <c r="A9" s="6" t="s">
        <v>8</v>
      </c>
      <c r="B9" s="28"/>
      <c r="C9" s="1" t="s">
        <v>3</v>
      </c>
      <c r="D9" s="1" t="s">
        <v>14</v>
      </c>
      <c r="E9" s="10" t="s">
        <v>12</v>
      </c>
      <c r="F9" s="1" t="s">
        <v>4</v>
      </c>
      <c r="G9" s="27"/>
      <c r="H9" s="27"/>
      <c r="I9" s="2"/>
      <c r="J9" s="21"/>
      <c r="K9" s="21"/>
      <c r="L9" s="21"/>
      <c r="M9" s="21"/>
      <c r="N9" s="21"/>
      <c r="O9" s="21"/>
      <c r="P9" s="18"/>
      <c r="Q9" s="23"/>
      <c r="R9" s="23"/>
      <c r="S9" s="21"/>
      <c r="T9" s="21"/>
    </row>
    <row r="10" spans="1:20">
      <c r="A10" s="4">
        <v>1</v>
      </c>
      <c r="B10" s="9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7">
        <v>16</v>
      </c>
      <c r="Q10" s="5">
        <v>17</v>
      </c>
      <c r="R10" s="5">
        <v>18</v>
      </c>
      <c r="S10" s="5">
        <v>19</v>
      </c>
      <c r="T10" s="5">
        <v>20</v>
      </c>
    </row>
    <row r="11" spans="1:20" ht="13.5">
      <c r="A11" s="7">
        <v>1</v>
      </c>
      <c r="B11" s="12" t="s">
        <v>23</v>
      </c>
      <c r="C11" s="8">
        <v>101.46</v>
      </c>
      <c r="D11" s="8">
        <f>ROUND(PRODUCT(C11,0.22),2)</f>
        <v>22.32</v>
      </c>
      <c r="E11" s="8">
        <v>59</v>
      </c>
      <c r="F11" s="8">
        <v>19.010000000000002</v>
      </c>
      <c r="G11" s="8">
        <f>SUM(C11:F11)</f>
        <v>201.79</v>
      </c>
      <c r="H11" s="8">
        <f>ROUND(PRODUCT(G11,0.007),2)</f>
        <v>1.41</v>
      </c>
      <c r="I11" s="8">
        <f>SUM(G11,H11)</f>
        <v>203.2</v>
      </c>
      <c r="J11" s="8">
        <f>ROUND(PRODUCT(I11,0.0323),2)</f>
        <v>6.56</v>
      </c>
      <c r="K11" s="8">
        <f>SUM(I11,J11)</f>
        <v>209.76</v>
      </c>
      <c r="L11" s="8">
        <f>ROUND(PRODUCT(K11,0.03),2)</f>
        <v>6.29</v>
      </c>
      <c r="M11" s="8">
        <f>SUM(K11,L11)</f>
        <v>216.04999999999998</v>
      </c>
      <c r="N11" s="17">
        <v>49</v>
      </c>
      <c r="O11" s="8">
        <f>ROUND(PRODUCT(M11,1/N11),2)</f>
        <v>4.41</v>
      </c>
      <c r="P11" s="17">
        <v>1</v>
      </c>
      <c r="Q11" s="8">
        <f>ROUND(PRODUCT(O11,1/12,),2)</f>
        <v>0.37</v>
      </c>
      <c r="R11" s="8">
        <f>ROUND(PRODUCT(Q11,1.2),2)</f>
        <v>0.44</v>
      </c>
      <c r="S11" s="8">
        <f>ROUND(PRODUCT(Q11,3),2)</f>
        <v>1.1100000000000001</v>
      </c>
      <c r="T11" s="8">
        <f>ROUND(PRODUCT(S11,1.2),2)</f>
        <v>1.33</v>
      </c>
    </row>
    <row r="12" spans="1:20" ht="13.5">
      <c r="A12" s="7">
        <v>2</v>
      </c>
      <c r="B12" s="13" t="s">
        <v>9</v>
      </c>
      <c r="C12" s="8">
        <v>172.48</v>
      </c>
      <c r="D12" s="8">
        <f>ROUND(PRODUCT(C12,0.22),2)</f>
        <v>37.950000000000003</v>
      </c>
      <c r="E12" s="8">
        <v>5000</v>
      </c>
      <c r="F12" s="8">
        <v>8.7799999999999994</v>
      </c>
      <c r="G12" s="8">
        <f>SUM(C12:F12)</f>
        <v>5219.21</v>
      </c>
      <c r="H12" s="8">
        <f>ROUND(PRODUCT(G12,0.007),2)</f>
        <v>36.53</v>
      </c>
      <c r="I12" s="8">
        <f>SUM(G12,H12)</f>
        <v>5255.74</v>
      </c>
      <c r="J12" s="8">
        <f>ROUND(PRODUCT(I12,0.0323),2)</f>
        <v>169.76</v>
      </c>
      <c r="K12" s="8">
        <f>SUM(I12,J12)</f>
        <v>5425.5</v>
      </c>
      <c r="L12" s="8">
        <f>ROUND(PRODUCT(K12,0.03),2)</f>
        <v>162.77000000000001</v>
      </c>
      <c r="M12" s="8">
        <f>SUM(K12,L12)</f>
        <v>5588.27</v>
      </c>
      <c r="N12" s="17">
        <v>22</v>
      </c>
      <c r="O12" s="8">
        <f>ROUND(PRODUCT(M12,1/N12),2)</f>
        <v>254.01</v>
      </c>
      <c r="P12" s="17">
        <v>5</v>
      </c>
      <c r="Q12" s="8">
        <f>ROUND(PRODUCT(O12,1/12,1/5),2)</f>
        <v>4.2300000000000004</v>
      </c>
      <c r="R12" s="8">
        <f>ROUND(PRODUCT(Q12,1.2),2)</f>
        <v>5.08</v>
      </c>
      <c r="S12" s="8">
        <f>ROUND(PRODUCT(Q12,3),2)</f>
        <v>12.69</v>
      </c>
      <c r="T12" s="8">
        <f>ROUND(PRODUCT(S12,1.2),2)</f>
        <v>15.23</v>
      </c>
    </row>
    <row r="13" spans="1:20" ht="13.5">
      <c r="A13" s="7">
        <v>3</v>
      </c>
      <c r="B13" s="14" t="s">
        <v>10</v>
      </c>
      <c r="C13" s="8">
        <v>50.73</v>
      </c>
      <c r="D13" s="8">
        <f>ROUND(PRODUCT(C13,0.22),2)</f>
        <v>11.16</v>
      </c>
      <c r="E13" s="8">
        <v>150</v>
      </c>
      <c r="F13" s="8">
        <v>19.010000000000002</v>
      </c>
      <c r="G13" s="8">
        <f>SUM(C13:F13)</f>
        <v>230.89999999999998</v>
      </c>
      <c r="H13" s="8">
        <f>ROUND(PRODUCT(G13,0.007),2)</f>
        <v>1.62</v>
      </c>
      <c r="I13" s="8">
        <f>SUM(G13,H13)</f>
        <v>232.51999999999998</v>
      </c>
      <c r="J13" s="8">
        <f>ROUND(PRODUCT(I13,0.0323),2)</f>
        <v>7.51</v>
      </c>
      <c r="K13" s="8">
        <f>SUM(I13,J13)</f>
        <v>240.02999999999997</v>
      </c>
      <c r="L13" s="8">
        <f>ROUND(PRODUCT(K13,0.03),2)</f>
        <v>7.2</v>
      </c>
      <c r="M13" s="8">
        <f>SUM(K13,L13)</f>
        <v>247.22999999999996</v>
      </c>
      <c r="N13" s="17">
        <v>8</v>
      </c>
      <c r="O13" s="8">
        <f>ROUND(PRODUCT(M13,1/N13),2)</f>
        <v>30.9</v>
      </c>
      <c r="P13" s="17">
        <v>1</v>
      </c>
      <c r="Q13" s="8">
        <f>ROUND(PRODUCT(O13,1/12,),2)</f>
        <v>2.58</v>
      </c>
      <c r="R13" s="8">
        <f>ROUND(PRODUCT(Q13,1.2),2)</f>
        <v>3.1</v>
      </c>
      <c r="S13" s="8">
        <f>ROUND(PRODUCT(Q13,3),2)</f>
        <v>7.74</v>
      </c>
      <c r="T13" s="8">
        <f>ROUND(PRODUCT(S13,1.2),2)</f>
        <v>9.2899999999999991</v>
      </c>
    </row>
    <row r="14" spans="1:20" ht="13.5">
      <c r="A14" s="7">
        <v>4</v>
      </c>
      <c r="B14" s="13" t="s">
        <v>11</v>
      </c>
      <c r="C14" s="8">
        <v>223.2</v>
      </c>
      <c r="D14" s="8">
        <f>ROUND(PRODUCT(C14,0.22),2)</f>
        <v>49.1</v>
      </c>
      <c r="E14" s="8">
        <v>5166.67</v>
      </c>
      <c r="F14" s="8">
        <v>19.010000000000002</v>
      </c>
      <c r="G14" s="8">
        <f>SUM(C14:F14)</f>
        <v>5457.9800000000005</v>
      </c>
      <c r="H14" s="8">
        <f>ROUND(PRODUCT(G14,0.007),2)</f>
        <v>38.21</v>
      </c>
      <c r="I14" s="8">
        <f>SUM(G14,H14)</f>
        <v>5496.1900000000005</v>
      </c>
      <c r="J14" s="8">
        <f>ROUND(PRODUCT(I14,0.0323),2)</f>
        <v>177.53</v>
      </c>
      <c r="K14" s="8">
        <f>SUM(I14,J14)</f>
        <v>5673.72</v>
      </c>
      <c r="L14" s="8">
        <f>ROUND(PRODUCT(K14,0.03),2)</f>
        <v>170.21</v>
      </c>
      <c r="M14" s="8">
        <f>SUM(K14,L14)</f>
        <v>5843.93</v>
      </c>
      <c r="N14" s="17">
        <v>7</v>
      </c>
      <c r="O14" s="8">
        <f>ROUND(PRODUCT(M14,1/N14),2)</f>
        <v>834.85</v>
      </c>
      <c r="P14" s="17">
        <v>5</v>
      </c>
      <c r="Q14" s="8">
        <f>ROUND(PRODUCT(O14,1/12,1/5),2)</f>
        <v>13.91</v>
      </c>
      <c r="R14" s="8">
        <f>ROUND(PRODUCT(Q14,1.2),2)</f>
        <v>16.690000000000001</v>
      </c>
      <c r="S14" s="8">
        <f>ROUND(PRODUCT(Q14,3),2)</f>
        <v>41.73</v>
      </c>
      <c r="T14" s="8">
        <f>ROUND(PRODUCT(S14,1.2),2)</f>
        <v>50.08</v>
      </c>
    </row>
    <row r="15" spans="1:20">
      <c r="H15" s="11"/>
    </row>
    <row r="16" spans="1:20">
      <c r="H16" s="11"/>
    </row>
    <row r="17" spans="2:16">
      <c r="H17" s="11"/>
      <c r="M17" s="15"/>
    </row>
    <row r="18" spans="2:16">
      <c r="H18" s="11"/>
    </row>
    <row r="19" spans="2:16">
      <c r="H19" s="11"/>
    </row>
    <row r="20" spans="2:16">
      <c r="H20" s="11"/>
    </row>
    <row r="21" spans="2:16">
      <c r="H21" s="11"/>
    </row>
    <row r="22" spans="2:16">
      <c r="H22" s="11"/>
    </row>
    <row r="23" spans="2:16">
      <c r="H23" s="11"/>
    </row>
    <row r="24" spans="2:16">
      <c r="H24" s="11"/>
    </row>
    <row r="25" spans="2:16">
      <c r="H25" s="11"/>
    </row>
    <row r="26" spans="2:16">
      <c r="H26" s="11"/>
    </row>
    <row r="27" spans="2:16">
      <c r="B27" s="24" t="s">
        <v>21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16"/>
    </row>
    <row r="28" spans="2:16">
      <c r="H28" s="11"/>
    </row>
    <row r="29" spans="2:16">
      <c r="H29" s="11"/>
    </row>
    <row r="30" spans="2:16">
      <c r="H30" s="11"/>
    </row>
    <row r="31" spans="2:16">
      <c r="H31" s="11"/>
    </row>
    <row r="32" spans="2:16">
      <c r="H32" s="11"/>
    </row>
    <row r="33" spans="2:13">
      <c r="H33" s="11"/>
    </row>
    <row r="34" spans="2:13">
      <c r="H34" s="11"/>
    </row>
    <row r="35" spans="2:13">
      <c r="H35" s="11"/>
    </row>
    <row r="36" spans="2:13">
      <c r="H36" s="11"/>
    </row>
    <row r="37" spans="2:13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</sheetData>
  <mergeCells count="24">
    <mergeCell ref="A6:T6"/>
    <mergeCell ref="A1:T1"/>
    <mergeCell ref="A2:T2"/>
    <mergeCell ref="A3:T3"/>
    <mergeCell ref="A4:T4"/>
    <mergeCell ref="A5:T5"/>
    <mergeCell ref="B37:M37"/>
    <mergeCell ref="S8:S9"/>
    <mergeCell ref="B27:O27"/>
    <mergeCell ref="C8:F8"/>
    <mergeCell ref="G8:G9"/>
    <mergeCell ref="B8:B9"/>
    <mergeCell ref="L8:L9"/>
    <mergeCell ref="H8:H9"/>
    <mergeCell ref="K8:K9"/>
    <mergeCell ref="J8:J9"/>
    <mergeCell ref="P8:P9"/>
    <mergeCell ref="A7:T7"/>
    <mergeCell ref="T8:T9"/>
    <mergeCell ref="M8:M9"/>
    <mergeCell ref="O8:O9"/>
    <mergeCell ref="R8:R9"/>
    <mergeCell ref="Q8:Q9"/>
    <mergeCell ref="N8:N9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8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Windows User</cp:lastModifiedBy>
  <cp:lastPrinted>2019-12-30T13:49:55Z</cp:lastPrinted>
  <dcterms:created xsi:type="dcterms:W3CDTF">1996-10-08T23:32:33Z</dcterms:created>
  <dcterms:modified xsi:type="dcterms:W3CDTF">2020-01-03T11:47:38Z</dcterms:modified>
</cp:coreProperties>
</file>