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9440" windowHeight="92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2" i="1"/>
  <c r="I32" s="1"/>
  <c r="D36"/>
  <c r="I36" s="1"/>
  <c r="D35"/>
  <c r="I35" s="1"/>
  <c r="D34"/>
  <c r="I34" s="1"/>
  <c r="D33"/>
  <c r="I33" s="1"/>
  <c r="D31"/>
  <c r="I31" s="1"/>
  <c r="D30"/>
  <c r="I30" s="1"/>
  <c r="D29"/>
  <c r="I29" s="1"/>
  <c r="D28"/>
  <c r="I28" s="1"/>
  <c r="D27"/>
  <c r="I27" s="1"/>
  <c r="D26"/>
  <c r="I26" s="1"/>
  <c r="D25"/>
  <c r="I25" s="1"/>
  <c r="D24"/>
  <c r="I24" s="1"/>
  <c r="D23"/>
  <c r="I23" s="1"/>
  <c r="D22"/>
  <c r="I22" s="1"/>
  <c r="D21"/>
  <c r="I21" s="1"/>
  <c r="D20"/>
  <c r="I20" s="1"/>
  <c r="D19"/>
  <c r="I19" s="1"/>
  <c r="D18"/>
  <c r="I18" s="1"/>
  <c r="D17"/>
  <c r="I17" s="1"/>
  <c r="D16"/>
  <c r="I16" s="1"/>
  <c r="D15"/>
  <c r="I15" s="1"/>
  <c r="D14"/>
  <c r="I14" s="1"/>
  <c r="D13"/>
  <c r="I13" s="1"/>
  <c r="D12"/>
  <c r="I12" s="1"/>
  <c r="D11"/>
  <c r="I11" s="1"/>
  <c r="K12" l="1"/>
  <c r="J12"/>
  <c r="K24"/>
  <c r="J24"/>
  <c r="K33"/>
  <c r="J33"/>
  <c r="J11"/>
  <c r="K11" s="1"/>
  <c r="K15"/>
  <c r="J15"/>
  <c r="K23"/>
  <c r="J23"/>
  <c r="K31"/>
  <c r="J31"/>
  <c r="J14"/>
  <c r="K14" s="1"/>
  <c r="K22"/>
  <c r="J22"/>
  <c r="J30"/>
  <c r="K30" s="1"/>
  <c r="K35"/>
  <c r="J35"/>
  <c r="J16"/>
  <c r="K16" s="1"/>
  <c r="K20"/>
  <c r="J20"/>
  <c r="J28"/>
  <c r="K28" s="1"/>
  <c r="K32"/>
  <c r="J32"/>
  <c r="J19"/>
  <c r="K19" s="1"/>
  <c r="K27"/>
  <c r="J27"/>
  <c r="J36"/>
  <c r="K36" s="1"/>
  <c r="K18"/>
  <c r="J18"/>
  <c r="J26"/>
  <c r="K26" s="1"/>
  <c r="J13"/>
  <c r="K13" s="1"/>
  <c r="J17"/>
  <c r="K17" s="1"/>
  <c r="K21"/>
  <c r="J21"/>
  <c r="J25"/>
  <c r="K25" s="1"/>
  <c r="K29"/>
  <c r="J29"/>
  <c r="J34"/>
  <c r="K34" s="1"/>
  <c r="M25" l="1"/>
  <c r="L25"/>
  <c r="L36"/>
  <c r="M36" s="1"/>
  <c r="M17"/>
  <c r="L17"/>
  <c r="L19"/>
  <c r="M19"/>
  <c r="L14"/>
  <c r="M14" s="1"/>
  <c r="L13"/>
  <c r="M13"/>
  <c r="M30"/>
  <c r="L30"/>
  <c r="L28"/>
  <c r="M28" s="1"/>
  <c r="L11"/>
  <c r="M11" s="1"/>
  <c r="L34"/>
  <c r="M34" s="1"/>
  <c r="M26"/>
  <c r="L26"/>
  <c r="L16"/>
  <c r="M16" s="1"/>
  <c r="M27"/>
  <c r="L27"/>
  <c r="L20"/>
  <c r="M20" s="1"/>
  <c r="M22"/>
  <c r="L22"/>
  <c r="L15"/>
  <c r="M15" s="1"/>
  <c r="M12"/>
  <c r="L12"/>
  <c r="L23"/>
  <c r="M23" s="1"/>
  <c r="M24"/>
  <c r="L24"/>
  <c r="L29"/>
  <c r="M29"/>
  <c r="M21"/>
  <c r="L21"/>
  <c r="L18"/>
  <c r="M18"/>
  <c r="L32"/>
  <c r="M32" s="1"/>
  <c r="L35"/>
  <c r="M35" s="1"/>
  <c r="M31"/>
  <c r="L31"/>
  <c r="L33"/>
  <c r="M33" s="1"/>
  <c r="O28" l="1"/>
  <c r="Q28" s="1"/>
  <c r="R28" s="1"/>
  <c r="S28" s="1"/>
  <c r="T28" s="1"/>
  <c r="N28"/>
  <c r="N16"/>
  <c r="O16" s="1"/>
  <c r="Q16" s="1"/>
  <c r="R16" s="1"/>
  <c r="S16" s="1"/>
  <c r="T16" s="1"/>
  <c r="O20"/>
  <c r="Q20" s="1"/>
  <c r="R20" s="1"/>
  <c r="S20" s="1"/>
  <c r="T20" s="1"/>
  <c r="N20"/>
  <c r="N11"/>
  <c r="O11" s="1"/>
  <c r="Q11" s="1"/>
  <c r="R11" s="1"/>
  <c r="S11" s="1"/>
  <c r="T11" s="1"/>
  <c r="O23"/>
  <c r="Q23" s="1"/>
  <c r="R23" s="1"/>
  <c r="S23" s="1"/>
  <c r="T23" s="1"/>
  <c r="N23"/>
  <c r="N34"/>
  <c r="O34" s="1"/>
  <c r="Q34" s="1"/>
  <c r="R34" s="1"/>
  <c r="S34" s="1"/>
  <c r="T34" s="1"/>
  <c r="O36"/>
  <c r="Q36" s="1"/>
  <c r="R36" s="1"/>
  <c r="S36" s="1"/>
  <c r="T36" s="1"/>
  <c r="N36"/>
  <c r="N35"/>
  <c r="O35" s="1"/>
  <c r="Q35" s="1"/>
  <c r="R35" s="1"/>
  <c r="S35" s="1"/>
  <c r="T35" s="1"/>
  <c r="O33"/>
  <c r="Q33" s="1"/>
  <c r="R33" s="1"/>
  <c r="S33" s="1"/>
  <c r="T33" s="1"/>
  <c r="N33"/>
  <c r="N32"/>
  <c r="O32" s="1"/>
  <c r="Q32" s="1"/>
  <c r="R32" s="1"/>
  <c r="S32" s="1"/>
  <c r="T32" s="1"/>
  <c r="O15"/>
  <c r="Q15" s="1"/>
  <c r="R15" s="1"/>
  <c r="S15" s="1"/>
  <c r="T15" s="1"/>
  <c r="N15"/>
  <c r="N14"/>
  <c r="O14" s="1"/>
  <c r="Q14" s="1"/>
  <c r="R14" s="1"/>
  <c r="S14" s="1"/>
  <c r="T14" s="1"/>
  <c r="O31"/>
  <c r="Q31" s="1"/>
  <c r="R31" s="1"/>
  <c r="S31" s="1"/>
  <c r="T31" s="1"/>
  <c r="N31"/>
  <c r="N24"/>
  <c r="O24" s="1"/>
  <c r="Q24" s="1"/>
  <c r="R24" s="1"/>
  <c r="S24" s="1"/>
  <c r="T24" s="1"/>
  <c r="O27"/>
  <c r="Q27" s="1"/>
  <c r="R27" s="1"/>
  <c r="S27" s="1"/>
  <c r="T27" s="1"/>
  <c r="N27"/>
  <c r="N30"/>
  <c r="O30" s="1"/>
  <c r="Q30" s="1"/>
  <c r="R30" s="1"/>
  <c r="S30" s="1"/>
  <c r="T30" s="1"/>
  <c r="O21"/>
  <c r="Q21" s="1"/>
  <c r="R21" s="1"/>
  <c r="S21" s="1"/>
  <c r="T21" s="1"/>
  <c r="N21"/>
  <c r="N22"/>
  <c r="O22" s="1"/>
  <c r="Q22" s="1"/>
  <c r="R22" s="1"/>
  <c r="S22" s="1"/>
  <c r="T22" s="1"/>
  <c r="O17"/>
  <c r="Q17" s="1"/>
  <c r="R17" s="1"/>
  <c r="S17" s="1"/>
  <c r="T17" s="1"/>
  <c r="N17"/>
  <c r="N12"/>
  <c r="O12"/>
  <c r="Q12" s="1"/>
  <c r="R12" s="1"/>
  <c r="S12" s="1"/>
  <c r="T12" s="1"/>
  <c r="O26"/>
  <c r="Q26" s="1"/>
  <c r="R26" s="1"/>
  <c r="S26" s="1"/>
  <c r="T26" s="1"/>
  <c r="N26"/>
  <c r="N25"/>
  <c r="O25" s="1"/>
  <c r="Q25" s="1"/>
  <c r="R25" s="1"/>
  <c r="S25" s="1"/>
  <c r="T25" s="1"/>
  <c r="O18"/>
  <c r="Q18" s="1"/>
  <c r="R18" s="1"/>
  <c r="S18" s="1"/>
  <c r="T18" s="1"/>
  <c r="N18"/>
  <c r="N29"/>
  <c r="O29" s="1"/>
  <c r="Q29" s="1"/>
  <c r="R29" s="1"/>
  <c r="S29" s="1"/>
  <c r="T29" s="1"/>
  <c r="O13"/>
  <c r="Q13" s="1"/>
  <c r="R13" s="1"/>
  <c r="S13" s="1"/>
  <c r="T13" s="1"/>
  <c r="N13"/>
  <c r="N19"/>
  <c r="O19" s="1"/>
  <c r="Q19" s="1"/>
  <c r="R19" s="1"/>
  <c r="S19" s="1"/>
  <c r="T19" s="1"/>
</calcChain>
</file>

<file path=xl/sharedStrings.xml><?xml version="1.0" encoding="utf-8"?>
<sst xmlns="http://schemas.openxmlformats.org/spreadsheetml/2006/main" count="55" uniqueCount="53">
  <si>
    <t>до рішення міськвиконкому</t>
  </si>
  <si>
    <t xml:space="preserve">Зведена таблиця розміру внесків за  обслуговування вузлів комерційного обліку теплової енергії, що здійснює  </t>
  </si>
  <si>
    <t>Канівське комунальне підприємство теплових мереж</t>
  </si>
  <si>
    <t>№</t>
  </si>
  <si>
    <t xml:space="preserve">Споживач </t>
  </si>
  <si>
    <t>Прямі витрати, в тому числі</t>
  </si>
  <si>
    <t>Разом прямих витрат</t>
  </si>
  <si>
    <t>Заг. вироб (0,7%)</t>
  </si>
  <si>
    <t>Разом</t>
  </si>
  <si>
    <t>Адмін (3,23)</t>
  </si>
  <si>
    <t>прибу ток (3%)</t>
  </si>
  <si>
    <t>На 1 абонента в місяць без ПДВ</t>
  </si>
  <si>
    <t>На 1 абонента в квартал без ПДВ</t>
  </si>
  <si>
    <t>На 1 абонента в квартал  з ПДВ</t>
  </si>
  <si>
    <t>з/п</t>
  </si>
  <si>
    <t>заробітна плата</t>
  </si>
  <si>
    <t>Ед.  внесок (22%)</t>
  </si>
  <si>
    <t>Вартість матеріалів</t>
  </si>
  <si>
    <t>Транс портні витрати</t>
  </si>
  <si>
    <t>Відряд жувальні</t>
  </si>
  <si>
    <t>ДНЗ "Казка"</t>
  </si>
  <si>
    <t>ДНЗ "Теремок"</t>
  </si>
  <si>
    <t>ДНЗ "Дударик"</t>
  </si>
  <si>
    <t>ДНЗ "Віночок"</t>
  </si>
  <si>
    <t>ДНЗ "Дзвіночок"</t>
  </si>
  <si>
    <t>ДНЗ "Зайчик"</t>
  </si>
  <si>
    <t>ДНЗ "Білочка"</t>
  </si>
  <si>
    <t>ДНЗ "Садко"</t>
  </si>
  <si>
    <t>ЗОШ № 2 (ІІ корп.)</t>
  </si>
  <si>
    <t>ЗОШ № 2 (головний к.)</t>
  </si>
  <si>
    <t>ЗОШ № 4</t>
  </si>
  <si>
    <t>ЗОШ № 6</t>
  </si>
  <si>
    <t>Кошового, 1 (МБК)</t>
  </si>
  <si>
    <t>Кошового, 3 (Райрада)</t>
  </si>
  <si>
    <t>ВПУРМ (навч.корпус)</t>
  </si>
  <si>
    <t>ВПУРМ (гуртожиток)</t>
  </si>
  <si>
    <t>Коледж культ. (гуртож)</t>
  </si>
  <si>
    <t>Успенська,22 (М/р суд)</t>
  </si>
  <si>
    <t>206 Дивізії, 10а (ОДПІ)</t>
  </si>
  <si>
    <t>Енергетиків,86 (Поліція)</t>
  </si>
  <si>
    <t>ТУ ДСА           (Шевченка,6)</t>
  </si>
  <si>
    <t>Кошового, 2 (ЧООБТІ)</t>
  </si>
  <si>
    <t>послуги спеціалізованих організацій</t>
  </si>
  <si>
    <t>Кіль-кість абонен-тів</t>
  </si>
  <si>
    <t>На 1 абонента в рік без ПДВ</t>
  </si>
  <si>
    <t>Енергетиків,24 (Дніпр.зір.)</t>
  </si>
  <si>
    <t>Кошового, 2 (організ.)</t>
  </si>
  <si>
    <t>Коледж культури (навч.к.)</t>
  </si>
  <si>
    <t>Ощадбанк (Шевченка,6)</t>
  </si>
  <si>
    <t>Директор ККПТМ</t>
  </si>
  <si>
    <t>В.В.Коломієць</t>
  </si>
  <si>
    <t>Додаток № 3</t>
  </si>
  <si>
    <t xml:space="preserve">                                                                                                                                                                                            від  "____" ____ 20___ р. № ______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</si>
</sst>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9"/>
      <name val="Arial"/>
    </font>
    <font>
      <sz val="1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horizontal="center" wrapText="1"/>
    </xf>
    <xf numFmtId="0" fontId="0" fillId="0" borderId="3" xfId="0" applyBorder="1"/>
    <xf numFmtId="0" fontId="2" fillId="0" borderId="3" xfId="0" applyFont="1" applyBorder="1"/>
    <xf numFmtId="2" fontId="0" fillId="0" borderId="3" xfId="0" applyNumberFormat="1" applyBorder="1"/>
    <xf numFmtId="0" fontId="2" fillId="0" borderId="3" xfId="0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0" xfId="0" applyAlignme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9"/>
  <sheetViews>
    <sheetView tabSelected="1" zoomScale="75" workbookViewId="0">
      <selection activeCell="A4" sqref="A4:T4"/>
    </sheetView>
  </sheetViews>
  <sheetFormatPr defaultRowHeight="12.75"/>
  <cols>
    <col min="1" max="1" width="4" customWidth="1"/>
    <col min="2" max="2" width="22" customWidth="1"/>
    <col min="3" max="3" width="8.28515625" customWidth="1"/>
    <col min="4" max="4" width="7.140625" customWidth="1"/>
    <col min="5" max="5" width="7.28515625" customWidth="1"/>
    <col min="8" max="8" width="11" customWidth="1"/>
    <col min="16" max="16" width="8.140625" customWidth="1"/>
  </cols>
  <sheetData>
    <row r="1" spans="1:20">
      <c r="A1" s="13" t="s">
        <v>51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>
      <c r="A3" s="13" t="s">
        <v>52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>
      <c r="A5" s="14" t="s">
        <v>1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>
      <c r="A6" s="14" t="s">
        <v>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8" spans="1:20" ht="12.75" customHeight="1">
      <c r="A8" s="1" t="s">
        <v>3</v>
      </c>
      <c r="B8" s="15" t="s">
        <v>4</v>
      </c>
      <c r="C8" s="17" t="s">
        <v>5</v>
      </c>
      <c r="D8" s="18"/>
      <c r="E8" s="18"/>
      <c r="F8" s="18"/>
      <c r="G8" s="18"/>
      <c r="H8" s="18"/>
      <c r="I8" s="15" t="s">
        <v>6</v>
      </c>
      <c r="J8" s="15" t="s">
        <v>7</v>
      </c>
      <c r="K8" s="2" t="s">
        <v>8</v>
      </c>
      <c r="L8" s="15" t="s">
        <v>9</v>
      </c>
      <c r="M8" s="15" t="s">
        <v>8</v>
      </c>
      <c r="N8" s="15" t="s">
        <v>10</v>
      </c>
      <c r="O8" s="15" t="s">
        <v>8</v>
      </c>
      <c r="P8" s="15" t="s">
        <v>43</v>
      </c>
      <c r="Q8" s="15" t="s">
        <v>44</v>
      </c>
      <c r="R8" s="22" t="s">
        <v>11</v>
      </c>
      <c r="S8" s="15" t="s">
        <v>12</v>
      </c>
      <c r="T8" s="15" t="s">
        <v>13</v>
      </c>
    </row>
    <row r="9" spans="1:20" ht="53.25" customHeight="1">
      <c r="A9" s="3" t="s">
        <v>14</v>
      </c>
      <c r="B9" s="16"/>
      <c r="C9" s="4" t="s">
        <v>15</v>
      </c>
      <c r="D9" s="4" t="s">
        <v>16</v>
      </c>
      <c r="E9" s="5" t="s">
        <v>17</v>
      </c>
      <c r="F9" s="4" t="s">
        <v>18</v>
      </c>
      <c r="G9" s="4" t="s">
        <v>19</v>
      </c>
      <c r="H9" s="4" t="s">
        <v>42</v>
      </c>
      <c r="I9" s="19"/>
      <c r="J9" s="19"/>
      <c r="K9" s="6"/>
      <c r="L9" s="20"/>
      <c r="M9" s="20"/>
      <c r="N9" s="20"/>
      <c r="O9" s="20"/>
      <c r="P9" s="20"/>
      <c r="Q9" s="20"/>
      <c r="R9" s="23"/>
      <c r="S9" s="20"/>
      <c r="T9" s="20"/>
    </row>
    <row r="10" spans="1:20">
      <c r="A10" s="7">
        <v>1</v>
      </c>
      <c r="B10" s="2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  <c r="N10" s="4">
        <v>14</v>
      </c>
      <c r="O10" s="4">
        <v>15</v>
      </c>
      <c r="P10" s="4">
        <v>16</v>
      </c>
      <c r="Q10" s="4">
        <v>17</v>
      </c>
      <c r="R10" s="8">
        <v>18</v>
      </c>
      <c r="S10" s="8">
        <v>19</v>
      </c>
      <c r="T10" s="8">
        <v>20</v>
      </c>
    </row>
    <row r="11" spans="1:20">
      <c r="A11" s="9">
        <v>1</v>
      </c>
      <c r="B11" s="10" t="s">
        <v>20</v>
      </c>
      <c r="C11" s="11">
        <v>3427.65</v>
      </c>
      <c r="D11" s="11">
        <f t="shared" ref="D11:D36" si="0">ROUND(PRODUCT(C11,0.22),2)</f>
        <v>754.08</v>
      </c>
      <c r="E11" s="11">
        <v>932.07</v>
      </c>
      <c r="F11" s="11">
        <v>371.78</v>
      </c>
      <c r="G11" s="11">
        <v>75</v>
      </c>
      <c r="H11" s="11">
        <v>1159.8499999999999</v>
      </c>
      <c r="I11" s="11">
        <f t="shared" ref="I11:I36" si="1">SUM(C11:H11)</f>
        <v>6720.43</v>
      </c>
      <c r="J11" s="11">
        <f t="shared" ref="J11:J36" si="2">ROUND(PRODUCT(I11,0.007),2)</f>
        <v>47.04</v>
      </c>
      <c r="K11" s="11">
        <f t="shared" ref="K11:K36" si="3">SUM(I11,J11)</f>
        <v>6767.47</v>
      </c>
      <c r="L11" s="11">
        <f t="shared" ref="L11:L36" si="4">ROUND(PRODUCT(K11,0.0323),2)</f>
        <v>218.59</v>
      </c>
      <c r="M11" s="11">
        <f t="shared" ref="M11:M36" si="5">SUM(K11,L11)</f>
        <v>6986.06</v>
      </c>
      <c r="N11" s="11">
        <f t="shared" ref="N11:N36" si="6">ROUND(PRODUCT(M11,0.03),2)</f>
        <v>209.58</v>
      </c>
      <c r="O11" s="11">
        <f t="shared" ref="O11:O36" si="7">SUM(M11,N11)</f>
        <v>7195.64</v>
      </c>
      <c r="P11" s="9">
        <v>7</v>
      </c>
      <c r="Q11" s="11">
        <f t="shared" ref="Q11:Q36" si="8">ROUND(PRODUCT(O11,1/P11),2)</f>
        <v>1027.95</v>
      </c>
      <c r="R11" s="11">
        <f t="shared" ref="R11:R36" si="9">ROUND(PRODUCT(Q11,1/12),2)</f>
        <v>85.66</v>
      </c>
      <c r="S11" s="11">
        <f t="shared" ref="S11:S36" si="10">ROUND(PRODUCT(R11,3),2)</f>
        <v>256.98</v>
      </c>
      <c r="T11" s="11">
        <f t="shared" ref="T11:T36" si="11">ROUND(PRODUCT(S11,1.2),2)</f>
        <v>308.38</v>
      </c>
    </row>
    <row r="12" spans="1:20">
      <c r="A12" s="9">
        <v>2</v>
      </c>
      <c r="B12" s="10" t="s">
        <v>21</v>
      </c>
      <c r="C12" s="11">
        <v>3184.18</v>
      </c>
      <c r="D12" s="11">
        <f t="shared" si="0"/>
        <v>700.52</v>
      </c>
      <c r="E12" s="11">
        <v>610.66</v>
      </c>
      <c r="F12" s="11">
        <v>357.8</v>
      </c>
      <c r="G12" s="11">
        <v>75</v>
      </c>
      <c r="H12" s="11">
        <v>1148.75</v>
      </c>
      <c r="I12" s="11">
        <f t="shared" si="1"/>
        <v>6076.91</v>
      </c>
      <c r="J12" s="11">
        <f t="shared" si="2"/>
        <v>42.54</v>
      </c>
      <c r="K12" s="11">
        <f t="shared" si="3"/>
        <v>6119.45</v>
      </c>
      <c r="L12" s="11">
        <f t="shared" si="4"/>
        <v>197.66</v>
      </c>
      <c r="M12" s="11">
        <f t="shared" si="5"/>
        <v>6317.11</v>
      </c>
      <c r="N12" s="11">
        <f t="shared" si="6"/>
        <v>189.51</v>
      </c>
      <c r="O12" s="11">
        <f t="shared" si="7"/>
        <v>6506.62</v>
      </c>
      <c r="P12" s="9">
        <v>1</v>
      </c>
      <c r="Q12" s="11">
        <f t="shared" si="8"/>
        <v>6506.62</v>
      </c>
      <c r="R12" s="11">
        <f t="shared" si="9"/>
        <v>542.22</v>
      </c>
      <c r="S12" s="11">
        <f t="shared" si="10"/>
        <v>1626.66</v>
      </c>
      <c r="T12" s="11">
        <f t="shared" si="11"/>
        <v>1951.99</v>
      </c>
    </row>
    <row r="13" spans="1:20">
      <c r="A13" s="9">
        <v>3</v>
      </c>
      <c r="B13" s="10" t="s">
        <v>22</v>
      </c>
      <c r="C13" s="11">
        <v>2210.2849999999999</v>
      </c>
      <c r="D13" s="11">
        <f t="shared" si="0"/>
        <v>486.26</v>
      </c>
      <c r="E13" s="11">
        <v>527.44000000000005</v>
      </c>
      <c r="F13" s="11">
        <v>194.15</v>
      </c>
      <c r="G13" s="11">
        <v>75</v>
      </c>
      <c r="H13" s="11">
        <v>1117.43</v>
      </c>
      <c r="I13" s="11">
        <f t="shared" si="1"/>
        <v>4610.5650000000005</v>
      </c>
      <c r="J13" s="11">
        <f t="shared" si="2"/>
        <v>32.270000000000003</v>
      </c>
      <c r="K13" s="11">
        <f t="shared" si="3"/>
        <v>4642.8350000000009</v>
      </c>
      <c r="L13" s="11">
        <f t="shared" si="4"/>
        <v>149.96</v>
      </c>
      <c r="M13" s="11">
        <f t="shared" si="5"/>
        <v>4792.795000000001</v>
      </c>
      <c r="N13" s="11">
        <f t="shared" si="6"/>
        <v>143.78</v>
      </c>
      <c r="O13" s="11">
        <f t="shared" si="7"/>
        <v>4936.5750000000007</v>
      </c>
      <c r="P13" s="9">
        <v>1</v>
      </c>
      <c r="Q13" s="11">
        <f t="shared" si="8"/>
        <v>4936.58</v>
      </c>
      <c r="R13" s="11">
        <f t="shared" si="9"/>
        <v>411.38</v>
      </c>
      <c r="S13" s="11">
        <f t="shared" si="10"/>
        <v>1234.1400000000001</v>
      </c>
      <c r="T13" s="11">
        <f t="shared" si="11"/>
        <v>1480.97</v>
      </c>
    </row>
    <row r="14" spans="1:20">
      <c r="A14" s="9">
        <v>4</v>
      </c>
      <c r="B14" s="10" t="s">
        <v>23</v>
      </c>
      <c r="C14" s="11">
        <v>1966.68</v>
      </c>
      <c r="D14" s="11">
        <f t="shared" si="0"/>
        <v>432.67</v>
      </c>
      <c r="E14" s="11">
        <v>286.14</v>
      </c>
      <c r="F14" s="11">
        <v>145.79</v>
      </c>
      <c r="G14" s="11">
        <v>75</v>
      </c>
      <c r="H14" s="11">
        <v>1117.43</v>
      </c>
      <c r="I14" s="11">
        <f t="shared" si="1"/>
        <v>4023.71</v>
      </c>
      <c r="J14" s="11">
        <f t="shared" si="2"/>
        <v>28.17</v>
      </c>
      <c r="K14" s="11">
        <f t="shared" si="3"/>
        <v>4051.88</v>
      </c>
      <c r="L14" s="11">
        <f t="shared" si="4"/>
        <v>130.88</v>
      </c>
      <c r="M14" s="11">
        <f t="shared" si="5"/>
        <v>4182.76</v>
      </c>
      <c r="N14" s="11">
        <f t="shared" si="6"/>
        <v>125.48</v>
      </c>
      <c r="O14" s="11">
        <f t="shared" si="7"/>
        <v>4308.24</v>
      </c>
      <c r="P14" s="9">
        <v>1</v>
      </c>
      <c r="Q14" s="11">
        <f t="shared" si="8"/>
        <v>4308.24</v>
      </c>
      <c r="R14" s="11">
        <f t="shared" si="9"/>
        <v>359.02</v>
      </c>
      <c r="S14" s="11">
        <f t="shared" si="10"/>
        <v>1077.06</v>
      </c>
      <c r="T14" s="11">
        <f t="shared" si="11"/>
        <v>1292.47</v>
      </c>
    </row>
    <row r="15" spans="1:20">
      <c r="A15" s="9">
        <v>5</v>
      </c>
      <c r="B15" s="10" t="s">
        <v>24</v>
      </c>
      <c r="C15" s="11">
        <v>3671.25</v>
      </c>
      <c r="D15" s="11">
        <f t="shared" si="0"/>
        <v>807.68</v>
      </c>
      <c r="E15" s="11">
        <v>929.76</v>
      </c>
      <c r="F15" s="11">
        <v>466.06</v>
      </c>
      <c r="G15" s="11">
        <v>75</v>
      </c>
      <c r="H15" s="11">
        <v>1153.07</v>
      </c>
      <c r="I15" s="11">
        <f t="shared" si="1"/>
        <v>7102.8200000000006</v>
      </c>
      <c r="J15" s="11">
        <f t="shared" si="2"/>
        <v>49.72</v>
      </c>
      <c r="K15" s="11">
        <f t="shared" si="3"/>
        <v>7152.5400000000009</v>
      </c>
      <c r="L15" s="11">
        <f t="shared" si="4"/>
        <v>231.03</v>
      </c>
      <c r="M15" s="11">
        <f t="shared" si="5"/>
        <v>7383.5700000000006</v>
      </c>
      <c r="N15" s="11">
        <f t="shared" si="6"/>
        <v>221.51</v>
      </c>
      <c r="O15" s="11">
        <f t="shared" si="7"/>
        <v>7605.0800000000008</v>
      </c>
      <c r="P15" s="9">
        <v>1</v>
      </c>
      <c r="Q15" s="11">
        <f t="shared" si="8"/>
        <v>7605.08</v>
      </c>
      <c r="R15" s="11">
        <f t="shared" si="9"/>
        <v>633.76</v>
      </c>
      <c r="S15" s="11">
        <f t="shared" si="10"/>
        <v>1901.28</v>
      </c>
      <c r="T15" s="11">
        <f t="shared" si="11"/>
        <v>2281.54</v>
      </c>
    </row>
    <row r="16" spans="1:20">
      <c r="A16" s="9">
        <v>6</v>
      </c>
      <c r="B16" s="10" t="s">
        <v>25</v>
      </c>
      <c r="C16" s="11">
        <v>3184.18</v>
      </c>
      <c r="D16" s="11">
        <f t="shared" si="0"/>
        <v>700.52</v>
      </c>
      <c r="E16" s="11">
        <v>608.96</v>
      </c>
      <c r="F16" s="11">
        <v>145.79</v>
      </c>
      <c r="G16" s="11">
        <v>75</v>
      </c>
      <c r="H16" s="11">
        <v>1159.8499999999999</v>
      </c>
      <c r="I16" s="11">
        <f t="shared" si="1"/>
        <v>5874.2999999999993</v>
      </c>
      <c r="J16" s="11">
        <f t="shared" si="2"/>
        <v>41.12</v>
      </c>
      <c r="K16" s="11">
        <f t="shared" si="3"/>
        <v>5915.4199999999992</v>
      </c>
      <c r="L16" s="11">
        <f t="shared" si="4"/>
        <v>191.07</v>
      </c>
      <c r="M16" s="11">
        <f t="shared" si="5"/>
        <v>6106.4899999999989</v>
      </c>
      <c r="N16" s="11">
        <f t="shared" si="6"/>
        <v>183.19</v>
      </c>
      <c r="O16" s="11">
        <f t="shared" si="7"/>
        <v>6289.6799999999985</v>
      </c>
      <c r="P16" s="9">
        <v>1</v>
      </c>
      <c r="Q16" s="11">
        <f t="shared" si="8"/>
        <v>6289.68</v>
      </c>
      <c r="R16" s="11">
        <f t="shared" si="9"/>
        <v>524.14</v>
      </c>
      <c r="S16" s="11">
        <f t="shared" si="10"/>
        <v>1572.42</v>
      </c>
      <c r="T16" s="11">
        <f t="shared" si="11"/>
        <v>1886.9</v>
      </c>
    </row>
    <row r="17" spans="1:20">
      <c r="A17" s="9">
        <v>7</v>
      </c>
      <c r="B17" s="10" t="s">
        <v>26</v>
      </c>
      <c r="C17" s="11">
        <v>3306.04</v>
      </c>
      <c r="D17" s="11">
        <f t="shared" si="0"/>
        <v>727.33</v>
      </c>
      <c r="E17" s="11">
        <v>869.2</v>
      </c>
      <c r="F17" s="11">
        <v>246.57</v>
      </c>
      <c r="G17" s="11">
        <v>75</v>
      </c>
      <c r="H17" s="11">
        <v>1159.8499999999999</v>
      </c>
      <c r="I17" s="11">
        <f t="shared" si="1"/>
        <v>6383.99</v>
      </c>
      <c r="J17" s="11">
        <f t="shared" si="2"/>
        <v>44.69</v>
      </c>
      <c r="K17" s="11">
        <f t="shared" si="3"/>
        <v>6428.6799999999994</v>
      </c>
      <c r="L17" s="11">
        <f t="shared" si="4"/>
        <v>207.65</v>
      </c>
      <c r="M17" s="11">
        <f t="shared" si="5"/>
        <v>6636.329999999999</v>
      </c>
      <c r="N17" s="11">
        <f t="shared" si="6"/>
        <v>199.09</v>
      </c>
      <c r="O17" s="11">
        <f t="shared" si="7"/>
        <v>6835.4199999999992</v>
      </c>
      <c r="P17" s="9">
        <v>2</v>
      </c>
      <c r="Q17" s="11">
        <f t="shared" si="8"/>
        <v>3417.71</v>
      </c>
      <c r="R17" s="11">
        <f t="shared" si="9"/>
        <v>284.81</v>
      </c>
      <c r="S17" s="11">
        <f t="shared" si="10"/>
        <v>854.43</v>
      </c>
      <c r="T17" s="11">
        <f t="shared" si="11"/>
        <v>1025.32</v>
      </c>
    </row>
    <row r="18" spans="1:20">
      <c r="A18" s="9">
        <v>8</v>
      </c>
      <c r="B18" s="10" t="s">
        <v>27</v>
      </c>
      <c r="C18" s="11">
        <v>3306.04</v>
      </c>
      <c r="D18" s="11">
        <f t="shared" si="0"/>
        <v>727.33</v>
      </c>
      <c r="E18" s="11">
        <v>848.2</v>
      </c>
      <c r="F18" s="11">
        <v>202.03</v>
      </c>
      <c r="G18" s="11">
        <v>75</v>
      </c>
      <c r="H18" s="11">
        <v>1159.8499999999999</v>
      </c>
      <c r="I18" s="11">
        <f t="shared" si="1"/>
        <v>6318.4499999999989</v>
      </c>
      <c r="J18" s="11">
        <f t="shared" si="2"/>
        <v>44.23</v>
      </c>
      <c r="K18" s="11">
        <f t="shared" si="3"/>
        <v>6362.6799999999985</v>
      </c>
      <c r="L18" s="11">
        <f t="shared" si="4"/>
        <v>205.51</v>
      </c>
      <c r="M18" s="11">
        <f t="shared" si="5"/>
        <v>6568.1899999999987</v>
      </c>
      <c r="N18" s="11">
        <f t="shared" si="6"/>
        <v>197.05</v>
      </c>
      <c r="O18" s="11">
        <f t="shared" si="7"/>
        <v>6765.2399999999989</v>
      </c>
      <c r="P18" s="9">
        <v>2</v>
      </c>
      <c r="Q18" s="11">
        <f t="shared" si="8"/>
        <v>3382.62</v>
      </c>
      <c r="R18" s="11">
        <f t="shared" si="9"/>
        <v>281.89</v>
      </c>
      <c r="S18" s="11">
        <f t="shared" si="10"/>
        <v>845.67</v>
      </c>
      <c r="T18" s="11">
        <f t="shared" si="11"/>
        <v>1014.8</v>
      </c>
    </row>
    <row r="19" spans="1:20">
      <c r="A19" s="9">
        <v>9</v>
      </c>
      <c r="B19" s="10" t="s">
        <v>28</v>
      </c>
      <c r="C19" s="11">
        <v>3184.18</v>
      </c>
      <c r="D19" s="11">
        <f t="shared" si="0"/>
        <v>700.52</v>
      </c>
      <c r="E19" s="11">
        <v>701.44</v>
      </c>
      <c r="F19" s="11">
        <v>145.79</v>
      </c>
      <c r="G19" s="11">
        <v>75</v>
      </c>
      <c r="H19" s="11">
        <v>1159.8499999999999</v>
      </c>
      <c r="I19" s="11">
        <f t="shared" si="1"/>
        <v>5966.7799999999988</v>
      </c>
      <c r="J19" s="11">
        <f t="shared" si="2"/>
        <v>41.77</v>
      </c>
      <c r="K19" s="11">
        <f t="shared" si="3"/>
        <v>6008.5499999999993</v>
      </c>
      <c r="L19" s="11">
        <f t="shared" si="4"/>
        <v>194.08</v>
      </c>
      <c r="M19" s="11">
        <f t="shared" si="5"/>
        <v>6202.6299999999992</v>
      </c>
      <c r="N19" s="11">
        <f t="shared" si="6"/>
        <v>186.08</v>
      </c>
      <c r="O19" s="11">
        <f t="shared" si="7"/>
        <v>6388.7099999999991</v>
      </c>
      <c r="P19" s="9">
        <v>1</v>
      </c>
      <c r="Q19" s="11">
        <f t="shared" si="8"/>
        <v>6388.71</v>
      </c>
      <c r="R19" s="11">
        <f t="shared" si="9"/>
        <v>532.39</v>
      </c>
      <c r="S19" s="11">
        <f t="shared" si="10"/>
        <v>1597.17</v>
      </c>
      <c r="T19" s="11">
        <f t="shared" si="11"/>
        <v>1916.6</v>
      </c>
    </row>
    <row r="20" spans="1:20">
      <c r="A20" s="9">
        <v>10</v>
      </c>
      <c r="B20" s="10" t="s">
        <v>29</v>
      </c>
      <c r="C20" s="11">
        <v>2819.09</v>
      </c>
      <c r="D20" s="11">
        <f t="shared" si="0"/>
        <v>620.20000000000005</v>
      </c>
      <c r="E20" s="11">
        <v>564.25</v>
      </c>
      <c r="F20" s="11">
        <v>145.79</v>
      </c>
      <c r="G20" s="11">
        <v>75</v>
      </c>
      <c r="H20" s="11">
        <v>1159.8499999999999</v>
      </c>
      <c r="I20" s="11">
        <f t="shared" si="1"/>
        <v>5384.18</v>
      </c>
      <c r="J20" s="11">
        <f t="shared" si="2"/>
        <v>37.69</v>
      </c>
      <c r="K20" s="11">
        <f t="shared" si="3"/>
        <v>5421.87</v>
      </c>
      <c r="L20" s="11">
        <f t="shared" si="4"/>
        <v>175.13</v>
      </c>
      <c r="M20" s="11">
        <f t="shared" si="5"/>
        <v>5597</v>
      </c>
      <c r="N20" s="11">
        <f t="shared" si="6"/>
        <v>167.91</v>
      </c>
      <c r="O20" s="11">
        <f t="shared" si="7"/>
        <v>5764.91</v>
      </c>
      <c r="P20" s="9">
        <v>3</v>
      </c>
      <c r="Q20" s="11">
        <f t="shared" si="8"/>
        <v>1921.64</v>
      </c>
      <c r="R20" s="11">
        <f t="shared" si="9"/>
        <v>160.13999999999999</v>
      </c>
      <c r="S20" s="11">
        <f t="shared" si="10"/>
        <v>480.42</v>
      </c>
      <c r="T20" s="11">
        <f t="shared" si="11"/>
        <v>576.5</v>
      </c>
    </row>
    <row r="21" spans="1:20">
      <c r="A21" s="9">
        <v>11</v>
      </c>
      <c r="B21" s="10" t="s">
        <v>30</v>
      </c>
      <c r="C21" s="11">
        <v>3306.04</v>
      </c>
      <c r="D21" s="11">
        <f t="shared" si="0"/>
        <v>727.33</v>
      </c>
      <c r="E21" s="11">
        <v>897.97</v>
      </c>
      <c r="F21" s="11">
        <v>357.8</v>
      </c>
      <c r="G21" s="11">
        <v>75</v>
      </c>
      <c r="H21" s="11">
        <v>1159.8499999999999</v>
      </c>
      <c r="I21" s="11">
        <f t="shared" si="1"/>
        <v>6523.99</v>
      </c>
      <c r="J21" s="11">
        <f t="shared" si="2"/>
        <v>45.67</v>
      </c>
      <c r="K21" s="11">
        <f t="shared" si="3"/>
        <v>6569.66</v>
      </c>
      <c r="L21" s="11">
        <f t="shared" si="4"/>
        <v>212.2</v>
      </c>
      <c r="M21" s="11">
        <f t="shared" si="5"/>
        <v>6781.86</v>
      </c>
      <c r="N21" s="11">
        <f t="shared" si="6"/>
        <v>203.46</v>
      </c>
      <c r="O21" s="11">
        <f t="shared" si="7"/>
        <v>6985.32</v>
      </c>
      <c r="P21" s="9">
        <v>1</v>
      </c>
      <c r="Q21" s="11">
        <f t="shared" si="8"/>
        <v>6985.32</v>
      </c>
      <c r="R21" s="11">
        <f t="shared" si="9"/>
        <v>582.11</v>
      </c>
      <c r="S21" s="11">
        <f t="shared" si="10"/>
        <v>1746.33</v>
      </c>
      <c r="T21" s="11">
        <f t="shared" si="11"/>
        <v>2095.6</v>
      </c>
    </row>
    <row r="22" spans="1:20">
      <c r="A22" s="9">
        <v>12</v>
      </c>
      <c r="B22" s="10" t="s">
        <v>31</v>
      </c>
      <c r="C22" s="11">
        <v>2744.23</v>
      </c>
      <c r="D22" s="11">
        <f t="shared" si="0"/>
        <v>603.73</v>
      </c>
      <c r="E22" s="11">
        <v>814.45</v>
      </c>
      <c r="F22" s="11">
        <v>458.58</v>
      </c>
      <c r="G22" s="11">
        <v>75</v>
      </c>
      <c r="H22" s="11">
        <v>1083.49</v>
      </c>
      <c r="I22" s="11">
        <f t="shared" si="1"/>
        <v>5779.48</v>
      </c>
      <c r="J22" s="11">
        <f t="shared" si="2"/>
        <v>40.46</v>
      </c>
      <c r="K22" s="11">
        <f t="shared" si="3"/>
        <v>5819.94</v>
      </c>
      <c r="L22" s="11">
        <f t="shared" si="4"/>
        <v>187.98</v>
      </c>
      <c r="M22" s="11">
        <f t="shared" si="5"/>
        <v>6007.9199999999992</v>
      </c>
      <c r="N22" s="11">
        <f t="shared" si="6"/>
        <v>180.24</v>
      </c>
      <c r="O22" s="11">
        <f t="shared" si="7"/>
        <v>6188.1599999999989</v>
      </c>
      <c r="P22" s="9">
        <v>1</v>
      </c>
      <c r="Q22" s="11">
        <f t="shared" si="8"/>
        <v>6188.16</v>
      </c>
      <c r="R22" s="11">
        <f t="shared" si="9"/>
        <v>515.67999999999995</v>
      </c>
      <c r="S22" s="11">
        <f t="shared" si="10"/>
        <v>1547.04</v>
      </c>
      <c r="T22" s="11">
        <f t="shared" si="11"/>
        <v>1856.45</v>
      </c>
    </row>
    <row r="23" spans="1:20">
      <c r="A23" s="9">
        <v>13</v>
      </c>
      <c r="B23" s="10" t="s">
        <v>32</v>
      </c>
      <c r="C23" s="11">
        <v>3062.44</v>
      </c>
      <c r="D23" s="11">
        <f t="shared" si="0"/>
        <v>673.74</v>
      </c>
      <c r="E23" s="11">
        <v>302.73</v>
      </c>
      <c r="F23" s="11">
        <v>246.57</v>
      </c>
      <c r="G23" s="11">
        <v>75</v>
      </c>
      <c r="H23" s="11">
        <v>1159.8499999999999</v>
      </c>
      <c r="I23" s="11">
        <f t="shared" si="1"/>
        <v>5520.33</v>
      </c>
      <c r="J23" s="11">
        <f t="shared" si="2"/>
        <v>38.64</v>
      </c>
      <c r="K23" s="11">
        <f t="shared" si="3"/>
        <v>5558.97</v>
      </c>
      <c r="L23" s="11">
        <f t="shared" si="4"/>
        <v>179.55</v>
      </c>
      <c r="M23" s="11">
        <f t="shared" si="5"/>
        <v>5738.52</v>
      </c>
      <c r="N23" s="11">
        <f t="shared" si="6"/>
        <v>172.16</v>
      </c>
      <c r="O23" s="11">
        <f t="shared" si="7"/>
        <v>5910.68</v>
      </c>
      <c r="P23" s="9">
        <v>1</v>
      </c>
      <c r="Q23" s="11">
        <f t="shared" si="8"/>
        <v>5910.68</v>
      </c>
      <c r="R23" s="11">
        <f t="shared" si="9"/>
        <v>492.56</v>
      </c>
      <c r="S23" s="11">
        <f t="shared" si="10"/>
        <v>1477.68</v>
      </c>
      <c r="T23" s="11">
        <f t="shared" si="11"/>
        <v>1773.22</v>
      </c>
    </row>
    <row r="24" spans="1:20">
      <c r="A24" s="9">
        <v>14</v>
      </c>
      <c r="B24" s="10" t="s">
        <v>33</v>
      </c>
      <c r="C24" s="11">
        <v>3792.99</v>
      </c>
      <c r="D24" s="11">
        <f t="shared" si="0"/>
        <v>834.46</v>
      </c>
      <c r="E24" s="11">
        <v>396</v>
      </c>
      <c r="F24" s="11">
        <v>291.43</v>
      </c>
      <c r="G24" s="11">
        <v>75</v>
      </c>
      <c r="H24" s="11">
        <v>1159.8499999999999</v>
      </c>
      <c r="I24" s="11">
        <f t="shared" si="1"/>
        <v>6549.73</v>
      </c>
      <c r="J24" s="11">
        <f t="shared" si="2"/>
        <v>45.85</v>
      </c>
      <c r="K24" s="11">
        <f t="shared" si="3"/>
        <v>6595.58</v>
      </c>
      <c r="L24" s="11">
        <f t="shared" si="4"/>
        <v>213.04</v>
      </c>
      <c r="M24" s="11">
        <f t="shared" si="5"/>
        <v>6808.62</v>
      </c>
      <c r="N24" s="11">
        <f t="shared" si="6"/>
        <v>204.26</v>
      </c>
      <c r="O24" s="11">
        <f t="shared" si="7"/>
        <v>7012.88</v>
      </c>
      <c r="P24" s="9">
        <v>5</v>
      </c>
      <c r="Q24" s="11">
        <f t="shared" si="8"/>
        <v>1402.58</v>
      </c>
      <c r="R24" s="11">
        <f t="shared" si="9"/>
        <v>116.88</v>
      </c>
      <c r="S24" s="11">
        <f t="shared" si="10"/>
        <v>350.64</v>
      </c>
      <c r="T24" s="11">
        <f t="shared" si="11"/>
        <v>420.77</v>
      </c>
    </row>
    <row r="25" spans="1:20">
      <c r="A25" s="9">
        <v>15</v>
      </c>
      <c r="B25" s="10" t="s">
        <v>34</v>
      </c>
      <c r="C25" s="11">
        <v>2697.23</v>
      </c>
      <c r="D25" s="11">
        <f t="shared" si="0"/>
        <v>593.39</v>
      </c>
      <c r="E25" s="11">
        <v>210.03</v>
      </c>
      <c r="F25" s="11">
        <v>544.03</v>
      </c>
      <c r="G25" s="11">
        <v>75</v>
      </c>
      <c r="H25" s="11">
        <v>1159.8499999999999</v>
      </c>
      <c r="I25" s="11">
        <f t="shared" si="1"/>
        <v>5279.5300000000007</v>
      </c>
      <c r="J25" s="11">
        <f t="shared" si="2"/>
        <v>36.96</v>
      </c>
      <c r="K25" s="11">
        <f t="shared" si="3"/>
        <v>5316.4900000000007</v>
      </c>
      <c r="L25" s="11">
        <f t="shared" si="4"/>
        <v>171.72</v>
      </c>
      <c r="M25" s="11">
        <f t="shared" si="5"/>
        <v>5488.2100000000009</v>
      </c>
      <c r="N25" s="11">
        <f t="shared" si="6"/>
        <v>164.65</v>
      </c>
      <c r="O25" s="11">
        <f t="shared" si="7"/>
        <v>5652.8600000000006</v>
      </c>
      <c r="P25" s="9">
        <v>1</v>
      </c>
      <c r="Q25" s="11">
        <f t="shared" si="8"/>
        <v>5652.86</v>
      </c>
      <c r="R25" s="11">
        <f t="shared" si="9"/>
        <v>471.07</v>
      </c>
      <c r="S25" s="11">
        <f t="shared" si="10"/>
        <v>1413.21</v>
      </c>
      <c r="T25" s="11">
        <f t="shared" si="11"/>
        <v>1695.85</v>
      </c>
    </row>
    <row r="26" spans="1:20">
      <c r="A26" s="9">
        <v>16</v>
      </c>
      <c r="B26" s="10" t="s">
        <v>35</v>
      </c>
      <c r="C26" s="11">
        <v>2453.75</v>
      </c>
      <c r="D26" s="11">
        <f t="shared" si="0"/>
        <v>539.83000000000004</v>
      </c>
      <c r="E26" s="11">
        <v>98.88</v>
      </c>
      <c r="F26" s="11">
        <v>544.03</v>
      </c>
      <c r="G26" s="11">
        <v>75</v>
      </c>
      <c r="H26" s="11">
        <v>1159.8499999999999</v>
      </c>
      <c r="I26" s="11">
        <f t="shared" si="1"/>
        <v>4871.34</v>
      </c>
      <c r="J26" s="11">
        <f t="shared" si="2"/>
        <v>34.1</v>
      </c>
      <c r="K26" s="11">
        <f t="shared" si="3"/>
        <v>4905.4400000000005</v>
      </c>
      <c r="L26" s="11">
        <f t="shared" si="4"/>
        <v>158.44999999999999</v>
      </c>
      <c r="M26" s="11">
        <f t="shared" si="5"/>
        <v>5063.8900000000003</v>
      </c>
      <c r="N26" s="11">
        <f t="shared" si="6"/>
        <v>151.91999999999999</v>
      </c>
      <c r="O26" s="11">
        <f t="shared" si="7"/>
        <v>5215.8100000000004</v>
      </c>
      <c r="P26" s="9">
        <v>1</v>
      </c>
      <c r="Q26" s="11">
        <f t="shared" si="8"/>
        <v>5215.8100000000004</v>
      </c>
      <c r="R26" s="11">
        <f t="shared" si="9"/>
        <v>434.65</v>
      </c>
      <c r="S26" s="11">
        <f t="shared" si="10"/>
        <v>1303.95</v>
      </c>
      <c r="T26" s="11">
        <f t="shared" si="11"/>
        <v>1564.74</v>
      </c>
    </row>
    <row r="27" spans="1:20">
      <c r="A27" s="9">
        <v>17</v>
      </c>
      <c r="B27" s="10" t="s">
        <v>47</v>
      </c>
      <c r="C27" s="11">
        <v>2697.23</v>
      </c>
      <c r="D27" s="11">
        <f t="shared" si="0"/>
        <v>593.39</v>
      </c>
      <c r="E27" s="11">
        <v>898.98</v>
      </c>
      <c r="F27" s="11">
        <v>145.79</v>
      </c>
      <c r="G27" s="11">
        <v>75</v>
      </c>
      <c r="H27" s="11">
        <v>1083.49</v>
      </c>
      <c r="I27" s="11">
        <f t="shared" si="1"/>
        <v>5493.88</v>
      </c>
      <c r="J27" s="11">
        <f t="shared" si="2"/>
        <v>38.46</v>
      </c>
      <c r="K27" s="11">
        <f t="shared" si="3"/>
        <v>5532.34</v>
      </c>
      <c r="L27" s="11">
        <f t="shared" si="4"/>
        <v>178.69</v>
      </c>
      <c r="M27" s="11">
        <f t="shared" si="5"/>
        <v>5711.03</v>
      </c>
      <c r="N27" s="11">
        <f t="shared" si="6"/>
        <v>171.33</v>
      </c>
      <c r="O27" s="11">
        <f t="shared" si="7"/>
        <v>5882.36</v>
      </c>
      <c r="P27" s="9">
        <v>1</v>
      </c>
      <c r="Q27" s="11">
        <f t="shared" si="8"/>
        <v>5882.36</v>
      </c>
      <c r="R27" s="11">
        <f t="shared" si="9"/>
        <v>490.2</v>
      </c>
      <c r="S27" s="11">
        <f t="shared" si="10"/>
        <v>1470.6</v>
      </c>
      <c r="T27" s="11">
        <f t="shared" si="11"/>
        <v>1764.72</v>
      </c>
    </row>
    <row r="28" spans="1:20">
      <c r="A28" s="9">
        <v>18</v>
      </c>
      <c r="B28" s="10" t="s">
        <v>36</v>
      </c>
      <c r="C28" s="11">
        <v>2331.89</v>
      </c>
      <c r="D28" s="11">
        <f t="shared" si="0"/>
        <v>513.02</v>
      </c>
      <c r="E28" s="11">
        <v>708.1</v>
      </c>
      <c r="F28" s="11">
        <v>90.4</v>
      </c>
      <c r="G28" s="11">
        <v>75</v>
      </c>
      <c r="H28" s="11">
        <v>1159.8499999999999</v>
      </c>
      <c r="I28" s="11">
        <f t="shared" si="1"/>
        <v>4878.26</v>
      </c>
      <c r="J28" s="11">
        <f t="shared" si="2"/>
        <v>34.15</v>
      </c>
      <c r="K28" s="11">
        <f t="shared" si="3"/>
        <v>4912.41</v>
      </c>
      <c r="L28" s="11">
        <f t="shared" si="4"/>
        <v>158.66999999999999</v>
      </c>
      <c r="M28" s="11">
        <f t="shared" si="5"/>
        <v>5071.08</v>
      </c>
      <c r="N28" s="11">
        <f t="shared" si="6"/>
        <v>152.13</v>
      </c>
      <c r="O28" s="11">
        <f t="shared" si="7"/>
        <v>5223.21</v>
      </c>
      <c r="P28" s="9">
        <v>1</v>
      </c>
      <c r="Q28" s="11">
        <f t="shared" si="8"/>
        <v>5223.21</v>
      </c>
      <c r="R28" s="11">
        <f t="shared" si="9"/>
        <v>435.27</v>
      </c>
      <c r="S28" s="11">
        <f t="shared" si="10"/>
        <v>1305.81</v>
      </c>
      <c r="T28" s="11">
        <f t="shared" si="11"/>
        <v>1566.97</v>
      </c>
    </row>
    <row r="29" spans="1:20">
      <c r="A29" s="9">
        <v>19</v>
      </c>
      <c r="B29" s="10" t="s">
        <v>37</v>
      </c>
      <c r="C29" s="11">
        <v>3184.18</v>
      </c>
      <c r="D29" s="11">
        <f t="shared" si="0"/>
        <v>700.52</v>
      </c>
      <c r="E29" s="11">
        <v>611.13</v>
      </c>
      <c r="F29" s="11">
        <v>145.79</v>
      </c>
      <c r="G29" s="11">
        <v>75</v>
      </c>
      <c r="H29" s="11">
        <v>1159.8499999999999</v>
      </c>
      <c r="I29" s="11">
        <f t="shared" si="1"/>
        <v>5876.4699999999993</v>
      </c>
      <c r="J29" s="11">
        <f t="shared" si="2"/>
        <v>41.14</v>
      </c>
      <c r="K29" s="11">
        <f t="shared" si="3"/>
        <v>5917.61</v>
      </c>
      <c r="L29" s="11">
        <f t="shared" si="4"/>
        <v>191.14</v>
      </c>
      <c r="M29" s="11">
        <f t="shared" si="5"/>
        <v>6108.75</v>
      </c>
      <c r="N29" s="11">
        <f t="shared" si="6"/>
        <v>183.26</v>
      </c>
      <c r="O29" s="11">
        <f t="shared" si="7"/>
        <v>6292.01</v>
      </c>
      <c r="P29" s="9">
        <v>1</v>
      </c>
      <c r="Q29" s="11">
        <f t="shared" si="8"/>
        <v>6292.01</v>
      </c>
      <c r="R29" s="11">
        <f t="shared" si="9"/>
        <v>524.33000000000004</v>
      </c>
      <c r="S29" s="11">
        <f t="shared" si="10"/>
        <v>1572.99</v>
      </c>
      <c r="T29" s="11">
        <f t="shared" si="11"/>
        <v>1887.59</v>
      </c>
    </row>
    <row r="30" spans="1:20">
      <c r="A30" s="9">
        <v>20</v>
      </c>
      <c r="B30" s="10" t="s">
        <v>38</v>
      </c>
      <c r="C30" s="11">
        <v>2819.09</v>
      </c>
      <c r="D30" s="11">
        <f t="shared" si="0"/>
        <v>620.20000000000005</v>
      </c>
      <c r="E30" s="11">
        <v>605.46</v>
      </c>
      <c r="F30" s="11">
        <v>227.26</v>
      </c>
      <c r="G30" s="11">
        <v>75</v>
      </c>
      <c r="H30" s="11">
        <v>1091.97</v>
      </c>
      <c r="I30" s="11">
        <f t="shared" si="1"/>
        <v>5438.9800000000005</v>
      </c>
      <c r="J30" s="11">
        <f t="shared" si="2"/>
        <v>38.07</v>
      </c>
      <c r="K30" s="11">
        <f t="shared" si="3"/>
        <v>5477.05</v>
      </c>
      <c r="L30" s="11">
        <f t="shared" si="4"/>
        <v>176.91</v>
      </c>
      <c r="M30" s="11">
        <f t="shared" si="5"/>
        <v>5653.96</v>
      </c>
      <c r="N30" s="11">
        <f t="shared" si="6"/>
        <v>169.62</v>
      </c>
      <c r="O30" s="11">
        <f t="shared" si="7"/>
        <v>5823.58</v>
      </c>
      <c r="P30" s="9">
        <v>1</v>
      </c>
      <c r="Q30" s="11">
        <f t="shared" si="8"/>
        <v>5823.58</v>
      </c>
      <c r="R30" s="11">
        <f t="shared" si="9"/>
        <v>485.3</v>
      </c>
      <c r="S30" s="11">
        <f t="shared" si="10"/>
        <v>1455.9</v>
      </c>
      <c r="T30" s="11">
        <f t="shared" si="11"/>
        <v>1747.08</v>
      </c>
    </row>
    <row r="31" spans="1:20">
      <c r="A31" s="9">
        <v>21</v>
      </c>
      <c r="B31" s="10" t="s">
        <v>39</v>
      </c>
      <c r="C31" s="11">
        <v>3184.18</v>
      </c>
      <c r="D31" s="11">
        <f t="shared" si="0"/>
        <v>700.52</v>
      </c>
      <c r="E31" s="11">
        <v>606.89</v>
      </c>
      <c r="F31" s="11">
        <v>145.79</v>
      </c>
      <c r="G31" s="11">
        <v>75</v>
      </c>
      <c r="H31" s="11">
        <v>1188.56</v>
      </c>
      <c r="I31" s="11">
        <f t="shared" si="1"/>
        <v>5900.9400000000005</v>
      </c>
      <c r="J31" s="11">
        <f>ROUND(PRODUCT(I31,0.007),2)</f>
        <v>41.31</v>
      </c>
      <c r="K31" s="11">
        <f t="shared" si="3"/>
        <v>5942.2500000000009</v>
      </c>
      <c r="L31" s="11">
        <f>ROUND(PRODUCT(K31,0.0323),2)</f>
        <v>191.93</v>
      </c>
      <c r="M31" s="11">
        <f t="shared" si="5"/>
        <v>6134.1800000000012</v>
      </c>
      <c r="N31" s="11">
        <f>ROUND(PRODUCT(M31,0.03),2)</f>
        <v>184.03</v>
      </c>
      <c r="O31" s="11">
        <f t="shared" si="7"/>
        <v>6318.2100000000009</v>
      </c>
      <c r="P31" s="9">
        <v>1</v>
      </c>
      <c r="Q31" s="11">
        <f t="shared" si="8"/>
        <v>6318.21</v>
      </c>
      <c r="R31" s="11">
        <f>ROUND(PRODUCT(Q31,1/12),2)</f>
        <v>526.52</v>
      </c>
      <c r="S31" s="11">
        <f t="shared" si="10"/>
        <v>1579.56</v>
      </c>
      <c r="T31" s="11">
        <f>ROUND(PRODUCT(S31,1.2),2)</f>
        <v>1895.47</v>
      </c>
    </row>
    <row r="32" spans="1:20">
      <c r="A32" s="9">
        <v>22</v>
      </c>
      <c r="B32" s="10" t="s">
        <v>48</v>
      </c>
      <c r="C32" s="11">
        <v>1601.59</v>
      </c>
      <c r="D32" s="11">
        <f t="shared" si="0"/>
        <v>352.35</v>
      </c>
      <c r="E32" s="11">
        <v>10.26</v>
      </c>
      <c r="F32" s="11">
        <v>302.18</v>
      </c>
      <c r="G32" s="11">
        <v>75</v>
      </c>
      <c r="H32" s="11">
        <v>1264.1199999999999</v>
      </c>
      <c r="I32" s="11">
        <f t="shared" si="1"/>
        <v>3605.5</v>
      </c>
      <c r="J32" s="11">
        <f>ROUND(PRODUCT(I32,0.007),2)</f>
        <v>25.24</v>
      </c>
      <c r="K32" s="11">
        <f t="shared" si="3"/>
        <v>3630.74</v>
      </c>
      <c r="L32" s="11">
        <f>ROUND(PRODUCT(K32,0.0323),2)</f>
        <v>117.27</v>
      </c>
      <c r="M32" s="11">
        <f t="shared" si="5"/>
        <v>3748.0099999999998</v>
      </c>
      <c r="N32" s="11">
        <f>ROUND(PRODUCT(M32,0.03),2)</f>
        <v>112.44</v>
      </c>
      <c r="O32" s="11">
        <f t="shared" si="7"/>
        <v>3860.45</v>
      </c>
      <c r="P32" s="9">
        <v>1</v>
      </c>
      <c r="Q32" s="11">
        <f t="shared" si="8"/>
        <v>3860.45</v>
      </c>
      <c r="R32" s="11">
        <f>ROUND(PRODUCT(Q32,1/12),2)</f>
        <v>321.7</v>
      </c>
      <c r="S32" s="11">
        <f t="shared" si="10"/>
        <v>965.1</v>
      </c>
      <c r="T32" s="11">
        <f>ROUND(PRODUCT(S32,1.2),2)</f>
        <v>1158.1199999999999</v>
      </c>
    </row>
    <row r="33" spans="1:20">
      <c r="A33" s="9">
        <v>23</v>
      </c>
      <c r="B33" s="12" t="s">
        <v>40</v>
      </c>
      <c r="C33" s="11">
        <v>2575.4899999999998</v>
      </c>
      <c r="D33" s="11">
        <f t="shared" si="0"/>
        <v>566.61</v>
      </c>
      <c r="E33" s="11">
        <v>538.16</v>
      </c>
      <c r="F33" s="11">
        <v>369.4</v>
      </c>
      <c r="G33" s="11">
        <v>75</v>
      </c>
      <c r="H33" s="11">
        <v>855.57</v>
      </c>
      <c r="I33" s="11">
        <f t="shared" si="1"/>
        <v>4980.2299999999996</v>
      </c>
      <c r="J33" s="11">
        <f t="shared" si="2"/>
        <v>34.86</v>
      </c>
      <c r="K33" s="11">
        <f t="shared" si="3"/>
        <v>5015.0899999999992</v>
      </c>
      <c r="L33" s="11">
        <f t="shared" si="4"/>
        <v>161.99</v>
      </c>
      <c r="M33" s="11">
        <f t="shared" si="5"/>
        <v>5177.079999999999</v>
      </c>
      <c r="N33" s="11">
        <f t="shared" si="6"/>
        <v>155.31</v>
      </c>
      <c r="O33" s="11">
        <f t="shared" si="7"/>
        <v>5332.3899999999994</v>
      </c>
      <c r="P33" s="9">
        <v>7</v>
      </c>
      <c r="Q33" s="11">
        <f t="shared" si="8"/>
        <v>761.77</v>
      </c>
      <c r="R33" s="11">
        <f t="shared" si="9"/>
        <v>63.48</v>
      </c>
      <c r="S33" s="11">
        <f t="shared" si="10"/>
        <v>190.44</v>
      </c>
      <c r="T33" s="11">
        <f t="shared" si="11"/>
        <v>228.53</v>
      </c>
    </row>
    <row r="34" spans="1:20">
      <c r="A34" s="9">
        <v>24</v>
      </c>
      <c r="B34" s="10" t="s">
        <v>41</v>
      </c>
      <c r="C34" s="11">
        <v>1723.2</v>
      </c>
      <c r="D34" s="11">
        <f t="shared" si="0"/>
        <v>379.1</v>
      </c>
      <c r="E34" s="11">
        <v>27.77</v>
      </c>
      <c r="F34" s="11">
        <v>246.57</v>
      </c>
      <c r="G34" s="11">
        <v>75</v>
      </c>
      <c r="H34" s="11">
        <v>1142.8800000000001</v>
      </c>
      <c r="I34" s="11">
        <f t="shared" si="1"/>
        <v>3594.5200000000004</v>
      </c>
      <c r="J34" s="11">
        <f t="shared" si="2"/>
        <v>25.16</v>
      </c>
      <c r="K34" s="11">
        <f>SUM(I34,J34)</f>
        <v>3619.6800000000003</v>
      </c>
      <c r="L34" s="11">
        <f t="shared" si="4"/>
        <v>116.92</v>
      </c>
      <c r="M34" s="11">
        <f>SUM(K34,L34)</f>
        <v>3736.6000000000004</v>
      </c>
      <c r="N34" s="11">
        <f t="shared" si="6"/>
        <v>112.1</v>
      </c>
      <c r="O34" s="11">
        <f>SUM(M34,N34)</f>
        <v>3848.7000000000003</v>
      </c>
      <c r="P34" s="9">
        <v>1</v>
      </c>
      <c r="Q34" s="11">
        <f>ROUND(PRODUCT(O34,1/P34),2)</f>
        <v>3848.7</v>
      </c>
      <c r="R34" s="11">
        <f t="shared" si="9"/>
        <v>320.73</v>
      </c>
      <c r="S34" s="11">
        <f>ROUND(PRODUCT(R34,3),2)</f>
        <v>962.19</v>
      </c>
      <c r="T34" s="11">
        <f t="shared" si="11"/>
        <v>1154.6300000000001</v>
      </c>
    </row>
    <row r="35" spans="1:20">
      <c r="A35" s="9">
        <v>25</v>
      </c>
      <c r="B35" s="10" t="s">
        <v>46</v>
      </c>
      <c r="C35" s="11">
        <v>2453.75</v>
      </c>
      <c r="D35" s="11">
        <f t="shared" si="0"/>
        <v>539.83000000000004</v>
      </c>
      <c r="E35" s="11">
        <v>777.16</v>
      </c>
      <c r="F35" s="11">
        <v>369.4</v>
      </c>
      <c r="G35" s="11">
        <v>75</v>
      </c>
      <c r="H35" s="11">
        <v>1100.46</v>
      </c>
      <c r="I35" s="11">
        <f t="shared" si="1"/>
        <v>5315.5999999999995</v>
      </c>
      <c r="J35" s="11">
        <f t="shared" si="2"/>
        <v>37.21</v>
      </c>
      <c r="K35" s="11">
        <f t="shared" si="3"/>
        <v>5352.8099999999995</v>
      </c>
      <c r="L35" s="11">
        <f t="shared" si="4"/>
        <v>172.9</v>
      </c>
      <c r="M35" s="11">
        <f t="shared" si="5"/>
        <v>5525.7099999999991</v>
      </c>
      <c r="N35" s="11">
        <f t="shared" si="6"/>
        <v>165.77</v>
      </c>
      <c r="O35" s="11">
        <f t="shared" si="7"/>
        <v>5691.48</v>
      </c>
      <c r="P35" s="9">
        <v>27</v>
      </c>
      <c r="Q35" s="11">
        <f t="shared" si="8"/>
        <v>210.8</v>
      </c>
      <c r="R35" s="11">
        <f t="shared" si="9"/>
        <v>17.57</v>
      </c>
      <c r="S35" s="11">
        <f t="shared" si="10"/>
        <v>52.71</v>
      </c>
      <c r="T35" s="11">
        <f t="shared" si="11"/>
        <v>63.25</v>
      </c>
    </row>
    <row r="36" spans="1:20">
      <c r="A36" s="9">
        <v>26</v>
      </c>
      <c r="B36" s="10" t="s">
        <v>45</v>
      </c>
      <c r="C36" s="11">
        <v>2453.75</v>
      </c>
      <c r="D36" s="11">
        <f t="shared" si="0"/>
        <v>539.83000000000004</v>
      </c>
      <c r="E36" s="11">
        <v>171.78</v>
      </c>
      <c r="F36" s="11">
        <v>90.4</v>
      </c>
      <c r="G36" s="11">
        <v>75</v>
      </c>
      <c r="H36" s="11">
        <v>1151.3699999999999</v>
      </c>
      <c r="I36" s="11">
        <f t="shared" si="1"/>
        <v>4482.13</v>
      </c>
      <c r="J36" s="11">
        <f t="shared" si="2"/>
        <v>31.37</v>
      </c>
      <c r="K36" s="11">
        <f t="shared" si="3"/>
        <v>4513.5</v>
      </c>
      <c r="L36" s="11">
        <f t="shared" si="4"/>
        <v>145.79</v>
      </c>
      <c r="M36" s="11">
        <f t="shared" si="5"/>
        <v>4659.29</v>
      </c>
      <c r="N36" s="11">
        <f t="shared" si="6"/>
        <v>139.78</v>
      </c>
      <c r="O36" s="11">
        <f t="shared" si="7"/>
        <v>4799.07</v>
      </c>
      <c r="P36" s="9">
        <v>1</v>
      </c>
      <c r="Q36" s="11">
        <f t="shared" si="8"/>
        <v>4799.07</v>
      </c>
      <c r="R36" s="11">
        <f t="shared" si="9"/>
        <v>399.92</v>
      </c>
      <c r="S36" s="11">
        <f t="shared" si="10"/>
        <v>1199.76</v>
      </c>
      <c r="T36" s="11">
        <f t="shared" si="11"/>
        <v>1439.71</v>
      </c>
    </row>
    <row r="39" spans="1:20">
      <c r="E39" s="21" t="s">
        <v>49</v>
      </c>
      <c r="F39" s="21"/>
      <c r="G39" s="21"/>
      <c r="J39" s="21" t="s">
        <v>50</v>
      </c>
      <c r="K39" s="21"/>
    </row>
  </sheetData>
  <mergeCells count="21">
    <mergeCell ref="N8:N9"/>
    <mergeCell ref="O8:O9"/>
    <mergeCell ref="E39:G39"/>
    <mergeCell ref="J39:K39"/>
    <mergeCell ref="S8:S9"/>
    <mergeCell ref="T8:T9"/>
    <mergeCell ref="P8:P9"/>
    <mergeCell ref="Q8:Q9"/>
    <mergeCell ref="R8:R9"/>
    <mergeCell ref="B8:B9"/>
    <mergeCell ref="C8:H8"/>
    <mergeCell ref="I8:I9"/>
    <mergeCell ref="J8:J9"/>
    <mergeCell ref="L8:L9"/>
    <mergeCell ref="M8:M9"/>
    <mergeCell ref="A1:T1"/>
    <mergeCell ref="A2:T2"/>
    <mergeCell ref="A3:T3"/>
    <mergeCell ref="A4:T4"/>
    <mergeCell ref="A5:T5"/>
    <mergeCell ref="A6:T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Тепломережа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ПВВ</dc:creator>
  <cp:lastModifiedBy>Windows User</cp:lastModifiedBy>
  <cp:lastPrinted>2019-12-31T06:57:57Z</cp:lastPrinted>
  <dcterms:created xsi:type="dcterms:W3CDTF">2019-12-17T13:44:14Z</dcterms:created>
  <dcterms:modified xsi:type="dcterms:W3CDTF">2020-01-03T11:42:54Z</dcterms:modified>
</cp:coreProperties>
</file>