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20" windowHeight="10440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2" l="1"/>
  <c r="E20" i="2"/>
  <c r="E12" i="2"/>
  <c r="E7" i="2"/>
  <c r="E15" i="2"/>
  <c r="E10" i="2" l="1"/>
  <c r="A5" i="2" l="1"/>
  <c r="C21" i="2"/>
  <c r="D21" i="2"/>
  <c r="D22" i="2"/>
  <c r="D23" i="2" s="1"/>
  <c r="C22" i="2" l="1"/>
  <c r="C23" i="2" s="1"/>
  <c r="E21" i="2"/>
  <c r="E22" i="2" l="1"/>
  <c r="E23" i="2" s="1"/>
</calcChain>
</file>

<file path=xl/sharedStrings.xml><?xml version="1.0" encoding="utf-8"?>
<sst xmlns="http://schemas.openxmlformats.org/spreadsheetml/2006/main" count="26" uniqueCount="26">
  <si>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</si>
  <si>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</si>
  <si>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</si>
  <si>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</si>
  <si>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</si>
  <si>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</si>
  <si>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</si>
  <si>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</si>
  <si>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</si>
  <si>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</si>
  <si>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</si>
  <si>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</si>
  <si>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</si>
  <si>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</si>
  <si>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</si>
  <si>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</si>
  <si>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</si>
  <si>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</si>
  <si>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</si>
  <si>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</si>
  <si>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Поточний ремонт внутрішньобудинкових систем:водопостачання, водовідведення, теплопостачання, зливової каналізації</t>
  </si>
  <si>
    <t>Обслуговування вентиляційних каналів</t>
  </si>
  <si>
    <t>м. Канів вул. Шевченка буд 19</t>
  </si>
  <si>
    <t>ЗВІТ ПРО ВИКОНАННЯ КОШТОРИСУ
витрат на утримання багатоквартирного будинку та 
прибудинкової території за 9 місяців(липень 2019р - березень 2020р)</t>
  </si>
  <si>
    <t>Запланована сума витрат за 12місяців,  гривень</t>
  </si>
  <si>
    <t>Фактична сума витрат за 9 місяців, гривень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</si>
</sst>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7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view="pageBreakPreview" zoomScale="60" zoomScaleNormal="59" zoomScalePageLayoutView="55" workbookViewId="0">
      <selection activeCell="A19" sqref="A19:XFD19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4" max="14" width="14.85546875" customWidth="1"/>
    <col min="15" max="15" width="17.42578125" customWidth="1"/>
    <col min="16" max="16" width="12.42578125" customWidth="1"/>
  </cols>
  <sheetData>
    <row r="1" spans="1:5" ht="21" x14ac:dyDescent="0.35">
      <c r="A1" s="3"/>
      <c r="B1" s="30" t="s">
        <v>17</v>
      </c>
      <c r="C1" s="31"/>
      <c r="D1" s="2"/>
    </row>
    <row r="2" spans="1:5" ht="21" x14ac:dyDescent="0.35">
      <c r="A2" s="3"/>
      <c r="B2" s="30" t="s">
        <v>16</v>
      </c>
      <c r="C2" s="31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3" t="s">
        <v>23</v>
      </c>
      <c r="B4" s="33"/>
      <c r="C4" s="33"/>
      <c r="D4" s="33"/>
    </row>
    <row r="5" spans="1:5" ht="20.25" x14ac:dyDescent="0.3">
      <c r="A5" s="24" t="str">
        <f>[1]Характеристика!A6</f>
        <v>Адреса</v>
      </c>
      <c r="B5" s="25" t="s">
        <v>22</v>
      </c>
      <c r="C5" s="4"/>
      <c r="D5" s="1"/>
    </row>
    <row r="6" spans="1:5" ht="76.5" customHeight="1" x14ac:dyDescent="0.25">
      <c r="A6" s="26" t="s">
        <v>0</v>
      </c>
      <c r="B6" s="27" t="s">
        <v>1</v>
      </c>
      <c r="C6" s="36" t="s">
        <v>24</v>
      </c>
      <c r="D6" s="26" t="s">
        <v>2</v>
      </c>
      <c r="E6" s="35" t="s">
        <v>25</v>
      </c>
    </row>
    <row r="7" spans="1:5" ht="81" customHeight="1" x14ac:dyDescent="0.25">
      <c r="A7" s="9">
        <v>1</v>
      </c>
      <c r="B7" s="8" t="s">
        <v>18</v>
      </c>
      <c r="C7" s="10">
        <v>55680.75</v>
      </c>
      <c r="D7" s="11"/>
      <c r="E7" s="12">
        <f>2833.85+948.22+2619.47+91.02+8471.79+163.12+4074.55+395.62+3591.41+141.18+3153.98+12.26+3594.53+354.56+3489.58+130.45+2924.47+95.83</f>
        <v>37085.89</v>
      </c>
    </row>
    <row r="8" spans="1:5" ht="28.5" hidden="1" customHeight="1" x14ac:dyDescent="0.35">
      <c r="A8" s="9">
        <v>2</v>
      </c>
      <c r="B8" s="13" t="s">
        <v>3</v>
      </c>
      <c r="C8" s="14">
        <v>0</v>
      </c>
      <c r="D8" s="11"/>
      <c r="E8" s="28">
        <v>0</v>
      </c>
    </row>
    <row r="9" spans="1:5" ht="26.25" hidden="1" customHeight="1" x14ac:dyDescent="0.35">
      <c r="A9" s="9">
        <v>3</v>
      </c>
      <c r="B9" s="15" t="s">
        <v>4</v>
      </c>
      <c r="C9" s="10">
        <v>0</v>
      </c>
      <c r="D9" s="11"/>
      <c r="E9" s="28">
        <v>0</v>
      </c>
    </row>
    <row r="10" spans="1:5" ht="33" customHeight="1" x14ac:dyDescent="0.35">
      <c r="A10" s="9">
        <v>4</v>
      </c>
      <c r="B10" s="15" t="s">
        <v>21</v>
      </c>
      <c r="C10" s="10">
        <v>3040.24</v>
      </c>
      <c r="D10" s="11"/>
      <c r="E10" s="9">
        <f>834.75+19.42</f>
        <v>854.17</v>
      </c>
    </row>
    <row r="11" spans="1:5" ht="112.5" hidden="1" customHeight="1" x14ac:dyDescent="0.35">
      <c r="A11" s="9">
        <v>5</v>
      </c>
      <c r="B11" s="15" t="s">
        <v>5</v>
      </c>
      <c r="C11" s="10">
        <v>0</v>
      </c>
      <c r="D11" s="11"/>
      <c r="E11" s="14">
        <v>0</v>
      </c>
    </row>
    <row r="12" spans="1:5" ht="139.5" customHeight="1" x14ac:dyDescent="0.35">
      <c r="A12" s="9">
        <v>6</v>
      </c>
      <c r="B12" s="15" t="s">
        <v>19</v>
      </c>
      <c r="C12" s="10">
        <v>27290.61</v>
      </c>
      <c r="D12" s="11"/>
      <c r="E12" s="32">
        <f>485.85+515.96+1405.57+1506.33+2879.87+9865.45+2777.62+2706.79+2189.9</f>
        <v>24333.34</v>
      </c>
    </row>
    <row r="13" spans="1:5" ht="78" customHeight="1" x14ac:dyDescent="0.25">
      <c r="A13" s="9">
        <v>7</v>
      </c>
      <c r="B13" s="16" t="s">
        <v>20</v>
      </c>
      <c r="C13" s="10">
        <v>35993.480000000003</v>
      </c>
      <c r="D13" s="11"/>
      <c r="E13" s="32"/>
    </row>
    <row r="14" spans="1:5" ht="91.5" hidden="1" customHeight="1" x14ac:dyDescent="0.25">
      <c r="A14" s="9">
        <v>8</v>
      </c>
      <c r="B14" s="8" t="s">
        <v>6</v>
      </c>
      <c r="C14" s="10">
        <v>0</v>
      </c>
      <c r="D14" s="11"/>
      <c r="E14" s="14">
        <v>0</v>
      </c>
    </row>
    <row r="15" spans="1:5" ht="36" customHeight="1" x14ac:dyDescent="0.25">
      <c r="A15" s="9">
        <v>9</v>
      </c>
      <c r="B15" s="8" t="s">
        <v>7</v>
      </c>
      <c r="C15" s="10">
        <v>49649.55</v>
      </c>
      <c r="D15" s="11"/>
      <c r="E15" s="32">
        <f>3381.43+3417.84+5528.24+3658.21+4066.81+4222.78+4679.54+5182.52+5898.49</f>
        <v>40035.86</v>
      </c>
    </row>
    <row r="16" spans="1:5" ht="55.5" customHeight="1" x14ac:dyDescent="0.35">
      <c r="A16" s="9">
        <v>10</v>
      </c>
      <c r="B16" s="15" t="s">
        <v>8</v>
      </c>
      <c r="C16" s="10"/>
      <c r="D16" s="11"/>
      <c r="E16" s="32"/>
    </row>
    <row r="17" spans="1:5" ht="69.75" customHeight="1" x14ac:dyDescent="0.35">
      <c r="A17" s="9">
        <v>11</v>
      </c>
      <c r="B17" s="15" t="s">
        <v>9</v>
      </c>
      <c r="C17" s="10">
        <v>5062.26</v>
      </c>
      <c r="D17" s="11"/>
      <c r="E17" s="32"/>
    </row>
    <row r="18" spans="1:5" ht="23.25" x14ac:dyDescent="0.35">
      <c r="A18" s="9">
        <v>12</v>
      </c>
      <c r="B18" s="13" t="s">
        <v>10</v>
      </c>
      <c r="C18" s="14">
        <v>773.77</v>
      </c>
      <c r="D18" s="11"/>
      <c r="E18" s="9">
        <f>91.03+17.04+92.15</f>
        <v>200.22</v>
      </c>
    </row>
    <row r="19" spans="1:5" ht="23.25" hidden="1" x14ac:dyDescent="0.35">
      <c r="A19" s="9">
        <v>13</v>
      </c>
      <c r="B19" s="13" t="s">
        <v>11</v>
      </c>
      <c r="C19" s="14"/>
      <c r="D19" s="11"/>
      <c r="E19" s="14">
        <v>0</v>
      </c>
    </row>
    <row r="20" spans="1:5" ht="99" customHeight="1" x14ac:dyDescent="0.35">
      <c r="A20" s="9">
        <v>14</v>
      </c>
      <c r="B20" s="15" t="s">
        <v>12</v>
      </c>
      <c r="C20" s="10">
        <v>2720.8</v>
      </c>
      <c r="D20" s="11"/>
      <c r="E20" s="9">
        <f>107.22+105.35+107.36+140.76+125.42+131.96+139.01+115.72+123.31</f>
        <v>1096.1100000000001</v>
      </c>
    </row>
    <row r="21" spans="1:5" ht="23.25" x14ac:dyDescent="0.3">
      <c r="A21" s="17">
        <v>15</v>
      </c>
      <c r="B21" s="18" t="s">
        <v>13</v>
      </c>
      <c r="C21" s="19">
        <f>ROUND((C7+C8+C9+C10+C11+C12+C13+C14+C15+C16+C17+C18+C19+C20)*[1]розрахунок!D42/100,2)</f>
        <v>18021.150000000001</v>
      </c>
      <c r="D21" s="20">
        <f>ROUND((D7+D8+D9+D10+D11+D12+D13+D14+D15+D16+D17+D18+D19+D20)*[1]розрахунок!D42/100,3)</f>
        <v>0</v>
      </c>
      <c r="E21" s="14">
        <f>SUM(E7:E20)*10%</f>
        <v>10360.559000000001</v>
      </c>
    </row>
    <row r="22" spans="1:5" ht="23.25" x14ac:dyDescent="0.3">
      <c r="A22" s="17">
        <v>16</v>
      </c>
      <c r="B22" s="18" t="s">
        <v>14</v>
      </c>
      <c r="C22" s="17">
        <f>ROUND((C7+C8+C9+C10+C11+C12+C13+C14+C15+C16+C17+C18+C19+C20+C21)*0.2,2)</f>
        <v>39646.519999999997</v>
      </c>
      <c r="D22" s="20">
        <f>ROUND((D7+D8+D9+D10+D11+D12+D13+D14+D15+D16+D17+D18+D19+D20+D21)*[1]розрахунок!D41/100,3)</f>
        <v>0</v>
      </c>
      <c r="E22" s="14">
        <f>SUM(E7:E21)*20%</f>
        <v>22793.229800000001</v>
      </c>
    </row>
    <row r="23" spans="1:5" ht="45" customHeight="1" x14ac:dyDescent="0.3">
      <c r="A23" s="17">
        <v>17</v>
      </c>
      <c r="B23" s="21" t="s">
        <v>15</v>
      </c>
      <c r="C23" s="22">
        <f>SUM(C7:C22)+0.01</f>
        <v>237879.13999999998</v>
      </c>
      <c r="D23" s="19">
        <f>D22+D21+D20+D19+D18+D17+D16+D15+D14+D13+D12+D11+D10+D9+D8+D7</f>
        <v>0</v>
      </c>
      <c r="E23" s="14">
        <f>SUM(E7:E22)</f>
        <v>136759.37880000001</v>
      </c>
    </row>
    <row r="24" spans="1:5" ht="23.25" x14ac:dyDescent="0.35">
      <c r="A24" s="34"/>
      <c r="B24" s="34"/>
      <c r="C24" s="34"/>
      <c r="D24" s="34"/>
      <c r="E24" s="23"/>
    </row>
    <row r="25" spans="1:5" ht="23.25" x14ac:dyDescent="0.35">
      <c r="A25" s="29"/>
      <c r="B25" s="29"/>
      <c r="C25" s="29"/>
      <c r="D25" s="29"/>
      <c r="E25" s="23"/>
    </row>
    <row r="26" spans="1:5" ht="23.25" x14ac:dyDescent="0.35">
      <c r="A26" s="29"/>
      <c r="B26" s="29"/>
      <c r="C26" s="29"/>
      <c r="D26" s="29"/>
      <c r="E26" s="23"/>
    </row>
    <row r="27" spans="1:5" ht="19.5" customHeight="1" x14ac:dyDescent="0.25">
      <c r="A27" s="5"/>
      <c r="B27" s="5"/>
      <c r="C27" s="5"/>
      <c r="D27" s="5"/>
    </row>
    <row r="28" spans="1:5" ht="15.75" hidden="1" x14ac:dyDescent="0.25">
      <c r="A28" s="3"/>
      <c r="B28" s="1"/>
      <c r="C28" s="1"/>
      <c r="D28" s="1"/>
    </row>
    <row r="29" spans="1:5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2:E13"/>
    <mergeCell ref="E15:E17"/>
    <mergeCell ref="A4:D4"/>
    <mergeCell ref="A24:D24"/>
  </mergeCells>
  <pageMargins left="0.7" right="0.7" top="0.75" bottom="0.75" header="0.3" footer="0.3"/>
  <pageSetup paperSize="9" scale="61" orientation="portrait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KOTENKO</cp:lastModifiedBy>
  <cp:lastPrinted>2020-04-29T12:48:10Z</cp:lastPrinted>
  <dcterms:created xsi:type="dcterms:W3CDTF">2020-04-09T12:14:42Z</dcterms:created>
  <dcterms:modified xsi:type="dcterms:W3CDTF">2020-04-29T12:52:22Z</dcterms:modified>
</cp:coreProperties>
</file>