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C21" i="2" l="1"/>
  <c r="C22" i="2" s="1"/>
  <c r="E10" i="2"/>
  <c r="C23" i="2" l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<sst xmlns="http://schemas.openxmlformats.org/spreadsheetml/2006/main" count="26" uniqueCount="26">
  <si>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</si>
  <si>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</si>
  <si>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</si>
  <si>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</si>
  <si>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</si>
  <si>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</si>
  <si>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</si>
  <si>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</si>
  <si>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</si>
  <si>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</si>
  <si>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</si>
  <si>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</si>
  <si>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</si>
  <si>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</si>
  <si>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</si>
  <si>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</si>
  <si>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</si>
  <si>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</si>
  <si>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</si>
  <si>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</si>
  <si>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</si>
  <si>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м. Канів вул. О.Кошового буд 4</t>
  </si>
  <si>
    <t>Поточний ремонт внутрішньобудинкових систем:водопостачання, водовідведення, теплопостачання</t>
  </si>
  <si>
    <t>ЗВІТ ПРО ВИКОНАННЯ КОШТОРИСУ
витрат на утримання багатоквартирного будинку та 
прибудинкової території за 9 місяців (липень 2019р - березень 2020р)</t>
  </si>
  <si>
    <t>Запланована сума витрат за 12місяців,  гривень</t>
  </si>
  <si>
    <t>Фактична сума витрат за 9 місяців,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</si>
</sst>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jstry\&#1047;&#1040;&#1043;&#1040;&#1051;&#1068;&#1053;&#1030;%20&#1044;&#1054;&#1050;&#1059;&#1052;&#1045;&#1053;&#1058;&#1048;\&#1054;&#1051;&#1071;\&#1058;&#1072;&#1088;&#1080;&#1092;%202019\&#1059;&#1055;&#1056;&#1040;&#1042;&#1051;&#1030;&#1053;&#1053;&#1071;%202019\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="60" zoomScaleNormal="59" zoomScalePageLayoutView="55" workbookViewId="0">
      <selection activeCell="A19" sqref="A19:XFD19"/>
    </sheetView>
  </sheetViews>
  <sheetFormatPr defaultRowHeight="15" x14ac:dyDescent="0.25"/>
  <cols>
    <col min="1" max="1" width="10.140625" customWidth="1"/>
    <col min="2" max="2" width="78.140625" customWidth="1"/>
    <col min="3" max="3" width="26.7109375" customWidth="1"/>
    <col min="4" max="4" width="13.85546875" hidden="1" customWidth="1"/>
    <col min="5" max="5" width="20.7109375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17</v>
      </c>
      <c r="C1" s="31"/>
      <c r="D1" s="2"/>
    </row>
    <row r="2" spans="1:5" ht="21" x14ac:dyDescent="0.35">
      <c r="A2" s="3"/>
      <c r="B2" s="30" t="s">
        <v>16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21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37" t="s">
        <v>24</v>
      </c>
      <c r="D6" s="26" t="s">
        <v>2</v>
      </c>
      <c r="E6" s="36" t="s">
        <v>25</v>
      </c>
    </row>
    <row r="7" spans="1:5" ht="81" customHeight="1" x14ac:dyDescent="0.25">
      <c r="A7" s="9">
        <v>1</v>
      </c>
      <c r="B7" s="8" t="s">
        <v>18</v>
      </c>
      <c r="C7" s="10">
        <v>54440.58</v>
      </c>
      <c r="D7" s="11"/>
      <c r="E7" s="12">
        <f>2868.66+214.79+2557.53+740.67+6959.81+192.21+3641.51+391.35+2738.48+145.36+3079.41+11.96+3509.54+253.18+3407.09+1050.57+2855.33+125.67</f>
        <v>34743.119999999995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8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8">
        <v>0</v>
      </c>
    </row>
    <row r="10" spans="1:5" ht="33" customHeight="1" x14ac:dyDescent="0.35">
      <c r="A10" s="9">
        <v>4</v>
      </c>
      <c r="B10" s="15" t="s">
        <v>20</v>
      </c>
      <c r="C10" s="10">
        <v>3040.24</v>
      </c>
      <c r="D10" s="11"/>
      <c r="E10" s="9">
        <f>926.64+18.97</f>
        <v>945.61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>
        <v>0</v>
      </c>
    </row>
    <row r="12" spans="1:5" ht="139.5" customHeight="1" x14ac:dyDescent="0.35">
      <c r="A12" s="9">
        <v>6</v>
      </c>
      <c r="B12" s="15" t="s">
        <v>19</v>
      </c>
      <c r="C12" s="10">
        <v>52423.76</v>
      </c>
      <c r="D12" s="11"/>
      <c r="E12" s="32">
        <f>579.35+2231.39+693.34+887.49+321.91+574.98+484.67+3162.85+6354.65</f>
        <v>15290.63</v>
      </c>
    </row>
    <row r="13" spans="1:5" ht="78" customHeight="1" x14ac:dyDescent="0.25">
      <c r="A13" s="9">
        <v>7</v>
      </c>
      <c r="B13" s="16" t="s">
        <v>22</v>
      </c>
      <c r="C13" s="10">
        <v>21494.02</v>
      </c>
      <c r="D13" s="11"/>
      <c r="E13" s="32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>
        <v>0</v>
      </c>
    </row>
    <row r="15" spans="1:5" ht="36" customHeight="1" x14ac:dyDescent="0.25">
      <c r="A15" s="9">
        <v>9</v>
      </c>
      <c r="B15" s="8" t="s">
        <v>7</v>
      </c>
      <c r="C15" s="10">
        <v>42674.92</v>
      </c>
      <c r="D15" s="11"/>
      <c r="E15" s="33">
        <f>3138.67+3665.2+3561.95+3365.59+3644.51+5580.96+4185.25+4502.09+4732.5</f>
        <v>36376.720000000001</v>
      </c>
    </row>
    <row r="16" spans="1:5" ht="55.5" customHeight="1" x14ac:dyDescent="0.35">
      <c r="A16" s="9">
        <v>10</v>
      </c>
      <c r="B16" s="15" t="s">
        <v>8</v>
      </c>
      <c r="C16" s="10">
        <v>0</v>
      </c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3748.01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773.77</v>
      </c>
      <c r="D18" s="11"/>
      <c r="E18" s="9">
        <f>91.03+92.15</f>
        <v>183.18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>
        <v>0</v>
      </c>
    </row>
    <row r="20" spans="1:5" ht="99" customHeight="1" x14ac:dyDescent="0.35">
      <c r="A20" s="9">
        <v>14</v>
      </c>
      <c r="B20" s="15" t="s">
        <v>12</v>
      </c>
      <c r="C20" s="10">
        <v>2660.34</v>
      </c>
      <c r="D20" s="11"/>
      <c r="E20" s="9">
        <f>262.85+212.4+187.45+224.87+226.79+214.85+249.9+200.8+221.29</f>
        <v>2001.2</v>
      </c>
    </row>
    <row r="21" spans="1:5" ht="22.5" x14ac:dyDescent="0.3">
      <c r="A21" s="17">
        <v>15</v>
      </c>
      <c r="B21" s="18" t="s">
        <v>13</v>
      </c>
      <c r="C21" s="19">
        <f>SUM(C7:C20)*10%+0.01</f>
        <v>18125.574000000001</v>
      </c>
      <c r="D21" s="20">
        <f>ROUND((D7+D8+D9+D10+D11+D12+D13+D14+D15+D16+D17+D18+D19+D20)*[1]розрахунок!D42/100,3)</f>
        <v>0</v>
      </c>
      <c r="E21" s="19">
        <f>SUM(E7:E20)*10%</f>
        <v>8954.0459999999985</v>
      </c>
    </row>
    <row r="22" spans="1:5" ht="22.5" x14ac:dyDescent="0.3">
      <c r="A22" s="17">
        <v>16</v>
      </c>
      <c r="B22" s="18" t="s">
        <v>14</v>
      </c>
      <c r="C22" s="17">
        <f>ROUND((C7+C8+C9+C10+C11+C12+C13+C14+C15+C16+C17+C18+C19+C20+C21)*0.2,2)+0.01</f>
        <v>39876.25</v>
      </c>
      <c r="D22" s="20">
        <f>ROUND((D7+D8+D9+D10+D11+D12+D13+D14+D15+D16+D17+D18+D19+D20+D21)*[1]розрахунок!D41/100,3)</f>
        <v>0</v>
      </c>
      <c r="E22" s="19">
        <f>SUM(E7:E21)*20%</f>
        <v>19698.901199999997</v>
      </c>
    </row>
    <row r="23" spans="1:5" ht="45" customHeight="1" x14ac:dyDescent="0.3">
      <c r="A23" s="17">
        <v>17</v>
      </c>
      <c r="B23" s="21" t="s">
        <v>15</v>
      </c>
      <c r="C23" s="22">
        <f>SUM(C7:C22)+0.02</f>
        <v>239257.484</v>
      </c>
      <c r="D23" s="19">
        <f>D22+D21+D20+D19+D18+D17+D16+D15+D14+D13+D12+D11+D10+D9+D8+D7</f>
        <v>0</v>
      </c>
      <c r="E23" s="19">
        <f>SUM(E7:E22)</f>
        <v>118193.40719999997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29"/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2020-04-29T12:50:31Z</cp:lastPrinted>
  <dcterms:created xsi:type="dcterms:W3CDTF">2020-04-09T12:14:42Z</dcterms:created>
  <dcterms:modified xsi:type="dcterms:W3CDTF">2020-04-29T12:52:15Z</dcterms:modified>
</cp:coreProperties>
</file>