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9440" windowHeight="92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2" i="1"/>
  <c r="I12"/>
  <c r="D13"/>
  <c r="I13"/>
  <c r="J13"/>
  <c r="K13"/>
  <c r="L13"/>
  <c r="M13"/>
  <c r="N13"/>
  <c r="O13"/>
  <c r="Q13"/>
  <c r="R13"/>
  <c r="S13"/>
  <c r="T13"/>
  <c r="D11"/>
  <c r="I11"/>
  <c r="J11"/>
  <c r="K11"/>
  <c r="L11"/>
  <c r="M11"/>
  <c r="N11"/>
  <c r="O11"/>
  <c r="Q11"/>
  <c r="R11"/>
  <c r="S11"/>
  <c r="T11"/>
  <c r="J12"/>
  <c r="K12"/>
  <c r="L12"/>
  <c r="M12"/>
  <c r="N12"/>
  <c r="O12"/>
  <c r="Q12"/>
  <c r="R12"/>
  <c r="S12"/>
  <c r="T12"/>
</calcChain>
</file>

<file path=xl/sharedStrings.xml><?xml version="1.0" encoding="utf-8"?>
<sst xmlns="http://schemas.openxmlformats.org/spreadsheetml/2006/main" count="31" uniqueCount="29">
  <si>
    <t>до рішення міськвиконкому</t>
  </si>
  <si>
    <t xml:space="preserve">Зведена таблиця розміру внесків за  обслуговування вузлів комерційного обліку теплової енергії, що здійснює  </t>
  </si>
  <si>
    <t>Канівське комунальне підприємство теплових мереж</t>
  </si>
  <si>
    <t>№</t>
  </si>
  <si>
    <t xml:space="preserve">Споживач </t>
  </si>
  <si>
    <t>Прямі витрати, в тому числі</t>
  </si>
  <si>
    <t>Разом прямих витрат</t>
  </si>
  <si>
    <t>Заг. вироб (0,7%)</t>
  </si>
  <si>
    <t>Разом</t>
  </si>
  <si>
    <t>Адмін (3,23)</t>
  </si>
  <si>
    <t>прибу ток (3%)</t>
  </si>
  <si>
    <t>На 1 абонента в місяць без ПДВ</t>
  </si>
  <si>
    <t>На 1 абонента в квартал без ПДВ</t>
  </si>
  <si>
    <t>На 1 абонента в квартал  з ПДВ</t>
  </si>
  <si>
    <t>заробітна плата</t>
  </si>
  <si>
    <t>Ед.  внесок (22%)</t>
  </si>
  <si>
    <t>Вартість матеріалів</t>
  </si>
  <si>
    <t>Транс портні витрати</t>
  </si>
  <si>
    <t>Відряд жувальні</t>
  </si>
  <si>
    <t>послуги спеціалізованих організацій</t>
  </si>
  <si>
    <t>Кіль-кість абонен-тів</t>
  </si>
  <si>
    <t>На 1 абонента в рік без ПДВ</t>
  </si>
  <si>
    <t>Директор ККПТМ</t>
  </si>
  <si>
    <t>В.В.Коломієць</t>
  </si>
  <si>
    <t>Б. Хмельницького, 70</t>
  </si>
  <si>
    <t xml:space="preserve">                                                                                                                                                                                            від  "     "                         2020  р. № ___</t>
  </si>
  <si>
    <t>Успенська, 62</t>
  </si>
  <si>
    <t>Шевченка,11                                   (управління містобудування  та архітектури і відділ комунального майна та земельних ресурсів)</t>
  </si>
  <si>
    <t>Додаток № 1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</si>
</sst>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9"/>
      <name val="Arial"/>
    </font>
    <font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3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horizontal="center" wrapText="1"/>
    </xf>
    <xf numFmtId="0" fontId="0" fillId="0" borderId="3" xfId="0" applyBorder="1"/>
    <xf numFmtId="0" fontId="2" fillId="0" borderId="3" xfId="0" applyFont="1" applyBorder="1"/>
    <xf numFmtId="2" fontId="0" fillId="0" borderId="3" xfId="0" applyNumberFormat="1" applyBorder="1"/>
    <xf numFmtId="0" fontId="2" fillId="0" borderId="3" xfId="0" applyFont="1" applyBorder="1" applyAlignment="1">
      <alignment wrapText="1"/>
    </xf>
    <xf numFmtId="0" fontId="0" fillId="0" borderId="0" xfId="0" applyAlignment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Fill="1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"/>
  <sheetViews>
    <sheetView tabSelected="1" zoomScale="90" zoomScaleNormal="90" workbookViewId="0">
      <selection activeCell="F25" sqref="F25"/>
    </sheetView>
  </sheetViews>
  <sheetFormatPr defaultRowHeight="12.75"/>
  <cols>
    <col min="1" max="1" width="4" customWidth="1"/>
    <col min="2" max="2" width="20.5703125" customWidth="1"/>
    <col min="3" max="3" width="8.28515625" customWidth="1"/>
    <col min="4" max="4" width="7.140625" customWidth="1"/>
    <col min="5" max="5" width="8.85546875" customWidth="1"/>
    <col min="8" max="8" width="11" customWidth="1"/>
    <col min="16" max="16" width="8.140625" customWidth="1"/>
  </cols>
  <sheetData>
    <row r="1" spans="1:20">
      <c r="A1" s="13" t="s">
        <v>28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>
      <c r="A3" s="13" t="s">
        <v>25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>
      <c r="A5" s="12" t="s">
        <v>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>
      <c r="A6" s="12" t="s">
        <v>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8" spans="1:20" ht="12.75" customHeight="1">
      <c r="A8" s="18" t="s">
        <v>3</v>
      </c>
      <c r="B8" s="14" t="s">
        <v>4</v>
      </c>
      <c r="C8" s="14" t="s">
        <v>5</v>
      </c>
      <c r="D8" s="14"/>
      <c r="E8" s="14"/>
      <c r="F8" s="14"/>
      <c r="G8" s="14"/>
      <c r="H8" s="14"/>
      <c r="I8" s="14" t="s">
        <v>6</v>
      </c>
      <c r="J8" s="14" t="s">
        <v>7</v>
      </c>
      <c r="K8" s="10" t="s">
        <v>8</v>
      </c>
      <c r="L8" s="14" t="s">
        <v>9</v>
      </c>
      <c r="M8" s="14" t="s">
        <v>8</v>
      </c>
      <c r="N8" s="14" t="s">
        <v>10</v>
      </c>
      <c r="O8" s="14" t="s">
        <v>8</v>
      </c>
      <c r="P8" s="14" t="s">
        <v>20</v>
      </c>
      <c r="Q8" s="14" t="s">
        <v>21</v>
      </c>
      <c r="R8" s="15" t="s">
        <v>11</v>
      </c>
      <c r="S8" s="14" t="s">
        <v>12</v>
      </c>
      <c r="T8" s="14" t="s">
        <v>13</v>
      </c>
    </row>
    <row r="9" spans="1:20" ht="53.25" customHeight="1">
      <c r="A9" s="19"/>
      <c r="B9" s="16"/>
      <c r="C9" s="1" t="s">
        <v>14</v>
      </c>
      <c r="D9" s="1" t="s">
        <v>15</v>
      </c>
      <c r="E9" s="2" t="s">
        <v>16</v>
      </c>
      <c r="F9" s="1" t="s">
        <v>17</v>
      </c>
      <c r="G9" s="1" t="s">
        <v>18</v>
      </c>
      <c r="H9" s="1" t="s">
        <v>19</v>
      </c>
      <c r="I9" s="17"/>
      <c r="J9" s="17"/>
      <c r="K9" s="11"/>
      <c r="L9" s="14"/>
      <c r="M9" s="14"/>
      <c r="N9" s="14"/>
      <c r="O9" s="14"/>
      <c r="P9" s="14"/>
      <c r="Q9" s="14"/>
      <c r="R9" s="15"/>
      <c r="S9" s="14"/>
      <c r="T9" s="14"/>
    </row>
    <row r="10" spans="1:20">
      <c r="A10" s="3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">
        <v>16</v>
      </c>
      <c r="Q10" s="1">
        <v>17</v>
      </c>
      <c r="R10" s="4">
        <v>18</v>
      </c>
      <c r="S10" s="4">
        <v>19</v>
      </c>
      <c r="T10" s="4">
        <v>20</v>
      </c>
    </row>
    <row r="11" spans="1:20">
      <c r="A11" s="5">
        <v>1</v>
      </c>
      <c r="B11" s="6" t="s">
        <v>24</v>
      </c>
      <c r="C11" s="7">
        <v>227.61</v>
      </c>
      <c r="D11" s="7">
        <f>ROUND(PRODUCT(C11,0.22),2)</f>
        <v>50.07</v>
      </c>
      <c r="E11" s="7">
        <v>0</v>
      </c>
      <c r="F11" s="7">
        <v>0</v>
      </c>
      <c r="G11" s="7">
        <v>0</v>
      </c>
      <c r="H11" s="7">
        <v>618</v>
      </c>
      <c r="I11" s="7">
        <f>SUM(C11:H11)</f>
        <v>895.68000000000006</v>
      </c>
      <c r="J11" s="7">
        <f>ROUND(PRODUCT(I11,0.007),2)</f>
        <v>6.27</v>
      </c>
      <c r="K11" s="7">
        <f>SUM(I11,J11)</f>
        <v>901.95</v>
      </c>
      <c r="L11" s="7">
        <f>ROUND(PRODUCT(K11,0.0323),2)</f>
        <v>29.13</v>
      </c>
      <c r="M11" s="7">
        <f>SUM(K11,L11)</f>
        <v>931.08</v>
      </c>
      <c r="N11" s="7">
        <f>ROUND(PRODUCT(M11,0.03),2)</f>
        <v>27.93</v>
      </c>
      <c r="O11" s="7">
        <f>SUM(M11,N11)</f>
        <v>959.01</v>
      </c>
      <c r="P11" s="5">
        <v>2</v>
      </c>
      <c r="Q11" s="7">
        <f>ROUND(PRODUCT(O11,1/P11),2)</f>
        <v>479.51</v>
      </c>
      <c r="R11" s="7">
        <f>ROUND(PRODUCT(Q11,1/12),2)</f>
        <v>39.96</v>
      </c>
      <c r="S11" s="7">
        <f>ROUND(PRODUCT(R11,3),2)</f>
        <v>119.88</v>
      </c>
      <c r="T11" s="7">
        <f>ROUND(PRODUCT(S11,1.2),2)</f>
        <v>143.86000000000001</v>
      </c>
    </row>
    <row r="12" spans="1:20">
      <c r="A12" s="5">
        <v>2</v>
      </c>
      <c r="B12" s="6" t="s">
        <v>26</v>
      </c>
      <c r="C12" s="7">
        <v>227.61</v>
      </c>
      <c r="D12" s="7">
        <f>ROUND(PRODUCT(C12,0.22),2)</f>
        <v>50.07</v>
      </c>
      <c r="E12" s="7">
        <v>0</v>
      </c>
      <c r="F12" s="7">
        <v>0</v>
      </c>
      <c r="G12" s="7">
        <v>0</v>
      </c>
      <c r="H12" s="7">
        <v>618</v>
      </c>
      <c r="I12" s="7">
        <f>SUM(C12:H12)</f>
        <v>895.68000000000006</v>
      </c>
      <c r="J12" s="7">
        <f>ROUND(PRODUCT(I12,0.007),2)</f>
        <v>6.27</v>
      </c>
      <c r="K12" s="7">
        <f>SUM(I12,J12)</f>
        <v>901.95</v>
      </c>
      <c r="L12" s="7">
        <f>ROUND(PRODUCT(K12,0.0323),2)</f>
        <v>29.13</v>
      </c>
      <c r="M12" s="7">
        <f>SUM(K12,L12)</f>
        <v>931.08</v>
      </c>
      <c r="N12" s="7">
        <f>ROUND(PRODUCT(M12,0.03),2)</f>
        <v>27.93</v>
      </c>
      <c r="O12" s="7">
        <f>SUM(M12,N12)</f>
        <v>959.01</v>
      </c>
      <c r="P12" s="5">
        <v>1</v>
      </c>
      <c r="Q12" s="7">
        <f>ROUND(PRODUCT(O12,1/P12),2)</f>
        <v>959.01</v>
      </c>
      <c r="R12" s="7">
        <f>ROUND(PRODUCT(Q12,1/12),2)</f>
        <v>79.92</v>
      </c>
      <c r="S12" s="7">
        <f>ROUND(PRODUCT(R12,3),2)</f>
        <v>239.76</v>
      </c>
      <c r="T12" s="7">
        <f>ROUND(PRODUCT(S12,1.2),2)</f>
        <v>287.70999999999998</v>
      </c>
    </row>
    <row r="13" spans="1:20" ht="63.75">
      <c r="A13" s="5">
        <v>3</v>
      </c>
      <c r="B13" s="8" t="s">
        <v>27</v>
      </c>
      <c r="C13" s="7">
        <v>753.21</v>
      </c>
      <c r="D13" s="7">
        <f>ROUND(PRODUCT(C13,0.22),2)</f>
        <v>165.71</v>
      </c>
      <c r="E13" s="7">
        <v>28.01</v>
      </c>
      <c r="F13" s="7">
        <v>371.78</v>
      </c>
      <c r="G13" s="7">
        <v>75</v>
      </c>
      <c r="H13" s="7">
        <v>719.82</v>
      </c>
      <c r="I13" s="7">
        <f>SUM(C13:H13)</f>
        <v>2113.5300000000002</v>
      </c>
      <c r="J13" s="7">
        <f>ROUND(PRODUCT(I13,0.007),2)</f>
        <v>14.79</v>
      </c>
      <c r="K13" s="7">
        <f>SUM(I13,J13)</f>
        <v>2128.3200000000002</v>
      </c>
      <c r="L13" s="7">
        <f>ROUND(PRODUCT(K13,0.0323),2)</f>
        <v>68.739999999999995</v>
      </c>
      <c r="M13" s="7">
        <f>SUM(K13,L13)</f>
        <v>2197.06</v>
      </c>
      <c r="N13" s="7">
        <f>ROUND(PRODUCT(M13,0.03),2)</f>
        <v>65.91</v>
      </c>
      <c r="O13" s="7">
        <f>SUM(M13,N13)</f>
        <v>2262.9699999999998</v>
      </c>
      <c r="P13" s="5">
        <v>2</v>
      </c>
      <c r="Q13" s="7">
        <f>ROUND(PRODUCT(O13,1/P13),2)</f>
        <v>1131.49</v>
      </c>
      <c r="R13" s="7">
        <f>ROUND(PRODUCT(Q13,1/12),2)</f>
        <v>94.29</v>
      </c>
      <c r="S13" s="7">
        <f>ROUND(PRODUCT(R13,3),2)</f>
        <v>282.87</v>
      </c>
      <c r="T13" s="7">
        <f>ROUND(PRODUCT(S13,1.2),2)</f>
        <v>339.44</v>
      </c>
    </row>
    <row r="14" spans="1:20">
      <c r="A14" s="20"/>
      <c r="B14" s="21"/>
    </row>
    <row r="16" spans="1:20">
      <c r="E16" s="9" t="s">
        <v>22</v>
      </c>
      <c r="F16" s="9"/>
      <c r="G16" s="9"/>
      <c r="J16" s="9" t="s">
        <v>23</v>
      </c>
      <c r="K16" s="9"/>
    </row>
  </sheetData>
  <mergeCells count="23">
    <mergeCell ref="A1:T1"/>
    <mergeCell ref="A2:T2"/>
    <mergeCell ref="A3:T3"/>
    <mergeCell ref="A4:T4"/>
    <mergeCell ref="A5:T5"/>
    <mergeCell ref="A6:T6"/>
    <mergeCell ref="B8:B9"/>
    <mergeCell ref="C8:H8"/>
    <mergeCell ref="I8:I9"/>
    <mergeCell ref="J8:J9"/>
    <mergeCell ref="L8:L9"/>
    <mergeCell ref="M8:M9"/>
    <mergeCell ref="N8:N9"/>
    <mergeCell ref="O8:O9"/>
    <mergeCell ref="K8:K9"/>
    <mergeCell ref="A8:A9"/>
    <mergeCell ref="E16:G16"/>
    <mergeCell ref="J16:K16"/>
    <mergeCell ref="S8:S9"/>
    <mergeCell ref="T8:T9"/>
    <mergeCell ref="P8:P9"/>
    <mergeCell ref="Q8:Q9"/>
    <mergeCell ref="R8:R9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Тепломережа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ПВВ</dc:creator>
  <cp:lastModifiedBy>Windows User</cp:lastModifiedBy>
  <cp:lastPrinted>2020-05-14T08:51:09Z</cp:lastPrinted>
  <dcterms:created xsi:type="dcterms:W3CDTF">2019-12-17T13:44:14Z</dcterms:created>
  <dcterms:modified xsi:type="dcterms:W3CDTF">2020-05-14T08:58:34Z</dcterms:modified>
</cp:coreProperties>
</file>