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6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8" i="2" l="1"/>
  <c r="E10" i="2"/>
  <c r="C21" i="2" l="1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<sst xmlns="http://schemas.openxmlformats.org/spreadsheetml/2006/main" count="27" uniqueCount="27">
  <si>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</si>
  <si>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</si>
  <si>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</si>
  <si>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</si>
  <si>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</si>
  <si>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</si>
  <si>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</si>
  <si>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</si>
  <si>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</si>
  <si>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</si>
  <si>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</si>
  <si>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</si>
  <si>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</si>
  <si>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</si>
  <si>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</si>
  <si>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</si>
  <si>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</si>
  <si>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</si>
  <si>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</si>
  <si>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</si>
  <si>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</si>
  <si>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</si>
  <si>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(вересень 2019 р - травень 2020 р)</t>
  </si>
  <si>
    <t>м. Канів вул. О. Кошового буд 6</t>
  </si>
  <si>
    <t>Поточний ремонт внутрішньобудинкових систем:водопостачання, водовідведення, теплопостачання</t>
  </si>
  <si>
    <t>Запланована сума витрат за 12місяців,  грн.</t>
  </si>
  <si>
    <t>Фактична сума витрат за 9 місяців,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</si>
</sst>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4" zoomScale="60" zoomScaleNormal="59" zoomScalePageLayoutView="55" workbookViewId="0">
      <selection activeCell="E10" sqref="E10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1" t="s">
        <v>17</v>
      </c>
      <c r="C1" s="32"/>
      <c r="D1" s="2"/>
    </row>
    <row r="2" spans="1:14" ht="21" x14ac:dyDescent="0.35">
      <c r="A2" s="3"/>
      <c r="B2" s="31" t="s">
        <v>16</v>
      </c>
      <c r="C2" s="32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5" t="s">
        <v>22</v>
      </c>
      <c r="B4" s="35"/>
      <c r="C4" s="35"/>
      <c r="D4" s="35"/>
    </row>
    <row r="5" spans="1:14" ht="20.25" x14ac:dyDescent="0.3">
      <c r="A5" s="24" t="str">
        <f>[1]Характеристика!A6</f>
        <v>Адреса</v>
      </c>
      <c r="B5" s="25" t="s">
        <v>23</v>
      </c>
      <c r="C5" s="4"/>
      <c r="D5" s="1"/>
    </row>
    <row r="6" spans="1:14" ht="76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</row>
    <row r="7" spans="1:14" ht="81" customHeight="1" x14ac:dyDescent="0.25">
      <c r="A7" s="9">
        <v>1</v>
      </c>
      <c r="B7" s="8" t="s">
        <v>18</v>
      </c>
      <c r="C7" s="10">
        <v>55270.02</v>
      </c>
      <c r="D7" s="11"/>
      <c r="E7" s="12">
        <f>6996.96+164.51+3436.12+383.93+3803.11+333.03+2949.75+3361.77+158.81+3263.63+2735.1+89.61+4181.28+314.46+761.32+161.21</f>
        <v>33094.600000000006</v>
      </c>
      <c r="N7">
        <v>16737.36</v>
      </c>
    </row>
    <row r="8" spans="1:14" ht="28.5" hidden="1" customHeight="1" x14ac:dyDescent="0.35">
      <c r="A8" s="9">
        <v>2</v>
      </c>
      <c r="B8" s="13" t="s">
        <v>3</v>
      </c>
      <c r="C8" s="14">
        <v>0</v>
      </c>
      <c r="D8" s="11"/>
      <c r="E8" s="37"/>
    </row>
    <row r="9" spans="1:14" ht="26.25" hidden="1" customHeight="1" x14ac:dyDescent="0.35">
      <c r="A9" s="9">
        <v>3</v>
      </c>
      <c r="B9" s="15" t="s">
        <v>4</v>
      </c>
      <c r="C9" s="10">
        <v>0</v>
      </c>
      <c r="D9" s="11"/>
      <c r="E9" s="34"/>
    </row>
    <row r="10" spans="1:14" ht="33" customHeight="1" x14ac:dyDescent="0.35">
      <c r="A10" s="9">
        <v>4</v>
      </c>
      <c r="B10" s="15" t="s">
        <v>20</v>
      </c>
      <c r="C10" s="10">
        <v>2823.08</v>
      </c>
      <c r="D10" s="11"/>
      <c r="E10" s="9">
        <f>319.24+286.39</f>
        <v>605.63</v>
      </c>
      <c r="N10">
        <v>8749.31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  <c r="N11">
        <v>67551.460000000006</v>
      </c>
    </row>
    <row r="12" spans="1:14" ht="139.5" customHeight="1" x14ac:dyDescent="0.35">
      <c r="A12" s="9">
        <v>6</v>
      </c>
      <c r="B12" s="15" t="s">
        <v>19</v>
      </c>
      <c r="C12" s="10">
        <v>74057.94</v>
      </c>
      <c r="D12" s="11"/>
      <c r="E12" s="33">
        <f>4062.14+653.54+1650.45+550.79+464.26+1802.98+22264.9+21238.07+24463.41</f>
        <v>77150.540000000008</v>
      </c>
      <c r="N12">
        <v>10428.450000000001</v>
      </c>
    </row>
    <row r="13" spans="1:14" ht="78" customHeight="1" x14ac:dyDescent="0.25">
      <c r="A13" s="9">
        <v>7</v>
      </c>
      <c r="B13" s="16" t="s">
        <v>24</v>
      </c>
      <c r="C13" s="10">
        <v>21417.26</v>
      </c>
      <c r="D13" s="11"/>
      <c r="E13" s="34"/>
      <c r="N13">
        <v>10147.52</v>
      </c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4" ht="52.5" customHeight="1" x14ac:dyDescent="0.25">
      <c r="A15" s="9">
        <v>9</v>
      </c>
      <c r="B15" s="8" t="s">
        <v>7</v>
      </c>
      <c r="C15" s="10">
        <v>51043.19</v>
      </c>
      <c r="D15" s="11"/>
      <c r="E15" s="29">
        <f>5128.06+4195.05+4523.45+6511.51+4671.62+5052.06+5410.91+4973.32+5556.78</f>
        <v>46022.76</v>
      </c>
      <c r="N15">
        <v>8840.16</v>
      </c>
    </row>
    <row r="16" spans="1:14" ht="12.75" hidden="1" customHeight="1" x14ac:dyDescent="0.35">
      <c r="A16" s="9">
        <v>10</v>
      </c>
      <c r="B16" s="15" t="s">
        <v>8</v>
      </c>
      <c r="C16" s="10">
        <v>0</v>
      </c>
      <c r="D16" s="11"/>
      <c r="E16" s="29"/>
    </row>
    <row r="17" spans="1:15" ht="69.75" customHeight="1" x14ac:dyDescent="0.35">
      <c r="A17" s="9">
        <v>11</v>
      </c>
      <c r="B17" s="15" t="s">
        <v>9</v>
      </c>
      <c r="C17" s="10">
        <v>7201.15</v>
      </c>
      <c r="D17" s="11"/>
      <c r="E17" s="14">
        <v>0</v>
      </c>
      <c r="N17">
        <v>10668.31</v>
      </c>
    </row>
    <row r="18" spans="1:15" ht="23.25" x14ac:dyDescent="0.35">
      <c r="A18" s="9">
        <v>12</v>
      </c>
      <c r="B18" s="13" t="s">
        <v>10</v>
      </c>
      <c r="C18" s="14">
        <v>773.77</v>
      </c>
      <c r="D18" s="11"/>
      <c r="E18" s="9">
        <f>17.04+92.15</f>
        <v>109.19</v>
      </c>
      <c r="N18">
        <v>30700.78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1652.64</v>
      </c>
      <c r="D20" s="11"/>
      <c r="E20" s="9">
        <f>66.46+80.68+101.37+28.89+106.58+183.7+122.01+141.24+108.11+88.48+71.07</f>
        <v>1098.5899999999999</v>
      </c>
      <c r="N20">
        <v>30795.61</v>
      </c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(C7+C8+C9+C10+C11+C12+C13+C14+C15+C16+C17+C18+C19+C20)*10%-0.01</f>
        <v>21423.895000000004</v>
      </c>
      <c r="D21" s="20">
        <f>ROUND((D7+D8+D9+D10+D11+D12+D13+D14+D15+D16+D17+D18+D19+D20)*[1]розрахунок!D42/100,3)</f>
        <v>0</v>
      </c>
      <c r="E21" s="14">
        <f>SUM(E7:E20)*10%</f>
        <v>15808.131000000003</v>
      </c>
      <c r="N21">
        <v>31013.78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</f>
        <v>47132.59</v>
      </c>
      <c r="D22" s="20">
        <f>ROUND((D7+D8+D9+D10+D11+D12+D13+D14+D15+D16+D17+D18+D19+D20+D21)*[1]розрахунок!D41/100,3)</f>
        <v>0</v>
      </c>
      <c r="E22" s="14">
        <f>SUM(E7:E21)*20%</f>
        <v>34777.888200000009</v>
      </c>
    </row>
    <row r="23" spans="1:15" ht="45" customHeight="1" x14ac:dyDescent="0.3">
      <c r="A23" s="17">
        <v>17</v>
      </c>
      <c r="B23" s="21" t="s">
        <v>15</v>
      </c>
      <c r="C23" s="22">
        <f>SUM(C7:C22)</f>
        <v>282795.53500000003</v>
      </c>
      <c r="D23" s="19">
        <f>D22+D21+D20+D19+D18+D17+D16+D15+D14+D13+D12+D11+D10+D9+D8+D7</f>
        <v>0</v>
      </c>
      <c r="E23" s="14">
        <f>SUM(E7:E22)</f>
        <v>208667.32920000004</v>
      </c>
    </row>
    <row r="24" spans="1:15" ht="23.25" x14ac:dyDescent="0.35">
      <c r="A24" s="36"/>
      <c r="B24" s="36"/>
      <c r="C24" s="36"/>
      <c r="D24" s="36"/>
      <c r="E24" s="23"/>
    </row>
    <row r="25" spans="1:15" ht="23.25" x14ac:dyDescent="0.35">
      <c r="A25" s="30" t="s">
        <v>21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2020-06-30T10:15:09Z</cp:lastPrinted>
  <dcterms:created xsi:type="dcterms:W3CDTF">2020-04-09T12:14:42Z</dcterms:created>
  <dcterms:modified xsi:type="dcterms:W3CDTF">2020-06-30T10:18:30Z</dcterms:modified>
</cp:coreProperties>
</file>