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2" l="1"/>
  <c r="E20" i="2" l="1"/>
  <c r="E12" i="2"/>
  <c r="E10" i="2"/>
  <c r="E7" i="2"/>
  <c r="E18" i="2" l="1"/>
  <c r="C21" i="2"/>
  <c r="A5" i="2" l="1"/>
  <c r="D21" i="2"/>
  <c r="D22" i="2" s="1"/>
  <c r="D23" i="2" s="1"/>
  <c r="C22" i="2" l="1"/>
  <c r="C23" i="2" s="1"/>
  <c r="E21" i="2"/>
  <c r="M16" i="2" l="1"/>
  <c r="M8" i="2"/>
  <c r="E22" i="2"/>
  <c r="M11" i="2" s="1"/>
  <c r="M9" i="2" l="1"/>
  <c r="M19" i="2"/>
  <c r="M14" i="2"/>
  <c r="E23" i="2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<sst xmlns="http://schemas.openxmlformats.org/spreadsheetml/2006/main" count="27" uniqueCount="27">
  <si>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</si>
  <si>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</si>
  <si>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</si>
  <si>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</si>
  <si>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</si>
  <si>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</si>
  <si>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</si>
  <si>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</si>
  <si>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</si>
  <si>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</si>
  <si>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</si>
  <si>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</si>
  <si>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</si>
  <si>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</si>
  <si>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</si>
  <si>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</si>
  <si>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</si>
  <si>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</si>
  <si>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</si>
  <si>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</si>
  <si>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</si>
  <si>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</si>
  <si>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(жовтень 2019- червень 2020р)</t>
  </si>
  <si>
    <t xml:space="preserve">м. Канів вул. М. Рибалки буд. 1 </t>
  </si>
  <si>
    <t>Поточний ремонт внутрішньобудинкових систем:водопостачання, водовідведення, теплопостачання</t>
  </si>
  <si>
    <t>Запланована сума витрат за 12 місяців ( гривень)</t>
  </si>
  <si>
    <t>Фактична сума витрат за 9 місяців( гривень)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</si>
</sst>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0" fillId="0" borderId="0" xfId="0" applyNumberFormat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="60" zoomScaleNormal="59" zoomScalePageLayoutView="55" workbookViewId="0">
      <selection activeCell="E12" sqref="E12:E13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4.14062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2" t="s">
        <v>17</v>
      </c>
      <c r="C1" s="33"/>
      <c r="D1" s="2"/>
    </row>
    <row r="2" spans="1:14" ht="21" x14ac:dyDescent="0.35">
      <c r="A2" s="3"/>
      <c r="B2" s="32" t="s">
        <v>16</v>
      </c>
      <c r="C2" s="33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5" t="s">
        <v>22</v>
      </c>
      <c r="B4" s="35"/>
      <c r="C4" s="35"/>
      <c r="D4" s="35"/>
      <c r="M4" s="30">
        <v>18455.439999999999</v>
      </c>
      <c r="N4" s="30"/>
    </row>
    <row r="5" spans="1:14" ht="20.25" x14ac:dyDescent="0.3">
      <c r="A5" s="24" t="str">
        <f>[1]Характеристика!A6</f>
        <v>Адреса</v>
      </c>
      <c r="B5" s="25" t="s">
        <v>23</v>
      </c>
      <c r="C5" s="4"/>
      <c r="D5" s="1"/>
      <c r="M5" s="30">
        <v>4925.79</v>
      </c>
      <c r="N5" s="30"/>
    </row>
    <row r="6" spans="1:14" ht="85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  <c r="M6" s="30">
        <v>18098.009999999998</v>
      </c>
      <c r="N6" s="30"/>
    </row>
    <row r="7" spans="1:14" ht="81" customHeight="1" x14ac:dyDescent="0.25">
      <c r="A7" s="9">
        <v>1</v>
      </c>
      <c r="B7" s="8" t="s">
        <v>18</v>
      </c>
      <c r="C7" s="10">
        <v>63252.1</v>
      </c>
      <c r="D7" s="11"/>
      <c r="E7" s="12">
        <f>3322.71+639.64+3118.47+213.92+3072.31+56.93+3501.44+131.86+3399.22+118.31+2848.74+154.43+4348.85+126.88+1027.43+230.29+6167.73+138.59</f>
        <v>32617.750000000004</v>
      </c>
      <c r="M7" s="30">
        <v>11334.96</v>
      </c>
    </row>
    <row r="8" spans="1:14" ht="28.5" hidden="1" customHeight="1" x14ac:dyDescent="0.35">
      <c r="A8" s="9">
        <v>2</v>
      </c>
      <c r="B8" s="13" t="s">
        <v>3</v>
      </c>
      <c r="C8" s="14">
        <v>0</v>
      </c>
      <c r="D8" s="11"/>
      <c r="E8" s="37">
        <v>0</v>
      </c>
      <c r="M8" s="30">
        <f t="shared" ref="M8:M19" si="0">E8+E11+E13+E16+E18+E19+E21</f>
        <v>12434.29</v>
      </c>
    </row>
    <row r="9" spans="1:14" ht="26.25" hidden="1" customHeight="1" x14ac:dyDescent="0.35">
      <c r="A9" s="9">
        <v>3</v>
      </c>
      <c r="B9" s="15" t="s">
        <v>4</v>
      </c>
      <c r="C9" s="10">
        <v>0</v>
      </c>
      <c r="D9" s="11"/>
      <c r="E9" s="38"/>
      <c r="M9" s="30">
        <f t="shared" si="0"/>
        <v>80013.710000000006</v>
      </c>
    </row>
    <row r="10" spans="1:14" ht="33" customHeight="1" x14ac:dyDescent="0.35">
      <c r="A10" s="9">
        <v>4</v>
      </c>
      <c r="B10" s="15" t="s">
        <v>20</v>
      </c>
      <c r="C10" s="10">
        <v>3996.1</v>
      </c>
      <c r="D10" s="11"/>
      <c r="E10" s="9">
        <f>108.76+933.03+842.45</f>
        <v>1884.24</v>
      </c>
      <c r="M10" s="30">
        <v>11354.02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  <c r="M11" s="30">
        <f t="shared" si="0"/>
        <v>39066.240000000005</v>
      </c>
      <c r="N11">
        <v>67551.460000000006</v>
      </c>
    </row>
    <row r="12" spans="1:14" ht="139.5" customHeight="1" x14ac:dyDescent="0.35">
      <c r="A12" s="9">
        <v>6</v>
      </c>
      <c r="B12" s="15" t="s">
        <v>19</v>
      </c>
      <c r="C12" s="10">
        <v>31724.39</v>
      </c>
      <c r="D12" s="11"/>
      <c r="E12" s="34">
        <f>9008.97+657.55+11599.63+4110.51+2817.11+4182.13+2836.59+3260.84+13196.7</f>
        <v>51670.03</v>
      </c>
      <c r="M12" s="30">
        <v>11631.88</v>
      </c>
    </row>
    <row r="13" spans="1:14" ht="78" customHeight="1" x14ac:dyDescent="0.25">
      <c r="A13" s="9">
        <v>7</v>
      </c>
      <c r="B13" s="16" t="s">
        <v>24</v>
      </c>
      <c r="C13" s="10">
        <v>32030.880000000001</v>
      </c>
      <c r="D13" s="11"/>
      <c r="E13" s="34"/>
      <c r="M13" s="30">
        <v>11502.37</v>
      </c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  <c r="M14" s="30">
        <f t="shared" si="0"/>
        <v>26858.040000000005</v>
      </c>
    </row>
    <row r="15" spans="1:14" ht="36" customHeight="1" x14ac:dyDescent="0.25">
      <c r="A15" s="9">
        <v>9</v>
      </c>
      <c r="B15" s="8" t="s">
        <v>7</v>
      </c>
      <c r="C15" s="10">
        <v>34673.99</v>
      </c>
      <c r="D15" s="11"/>
      <c r="E15" s="29">
        <f>5484.12+935.85+3260.39+3591.15+3870.22+4011.66+3851.16+4547.94+4645.76</f>
        <v>34198.25</v>
      </c>
      <c r="M15" s="30">
        <v>9484.4599999999991</v>
      </c>
    </row>
    <row r="16" spans="1:14" ht="55.5" hidden="1" customHeight="1" x14ac:dyDescent="0.35">
      <c r="A16" s="9">
        <v>10</v>
      </c>
      <c r="B16" s="15" t="s">
        <v>8</v>
      </c>
      <c r="C16" s="10">
        <v>0</v>
      </c>
      <c r="D16" s="11"/>
      <c r="E16" s="29"/>
      <c r="M16" s="30">
        <f t="shared" si="0"/>
        <v>12208.2</v>
      </c>
    </row>
    <row r="17" spans="1:15" ht="69.75" customHeight="1" x14ac:dyDescent="0.35">
      <c r="A17" s="9">
        <v>11</v>
      </c>
      <c r="B17" s="15" t="s">
        <v>9</v>
      </c>
      <c r="C17" s="10">
        <v>3976.3</v>
      </c>
      <c r="D17" s="11"/>
      <c r="E17" s="14">
        <v>0</v>
      </c>
      <c r="M17" s="30">
        <v>26202.23</v>
      </c>
    </row>
    <row r="18" spans="1:15" ht="23.25" x14ac:dyDescent="0.35">
      <c r="A18" s="9">
        <v>12</v>
      </c>
      <c r="B18" s="13" t="s">
        <v>10</v>
      </c>
      <c r="C18" s="14">
        <v>1295.6199999999999</v>
      </c>
      <c r="D18" s="11"/>
      <c r="E18" s="9">
        <f>110.57+115.52</f>
        <v>226.08999999999997</v>
      </c>
      <c r="M18" s="30"/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M19" s="30">
        <f t="shared" si="0"/>
        <v>26858.040000000005</v>
      </c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21101.35</v>
      </c>
      <c r="D20" s="11"/>
      <c r="E20" s="9">
        <f>216.12+324.33+338.91+302.44+303.84</f>
        <v>1485.64</v>
      </c>
      <c r="M20" s="30"/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</f>
        <v>19205.073</v>
      </c>
      <c r="D21" s="20">
        <f>ROUND((D7+D8+D9+D10+D11+D12+D13+D14+D15+D16+D17+D18+D19+D20)*[1]розрахунок!D42/100,3)</f>
        <v>0</v>
      </c>
      <c r="E21" s="14">
        <f>SUM(E7:E20)*10%</f>
        <v>12208.2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</f>
        <v>42251.16</v>
      </c>
      <c r="D22" s="20">
        <f>ROUND((D7+D8+D9+D10+D11+D12+D13+D14+D15+D16+D17+D18+D19+D20+D21)*[1]розрахунок!D41/100,3)</f>
        <v>0</v>
      </c>
      <c r="E22" s="14">
        <f>SUM(E7:E21)*20%</f>
        <v>26858.040000000005</v>
      </c>
    </row>
    <row r="23" spans="1:15" ht="45" customHeight="1" x14ac:dyDescent="0.3">
      <c r="A23" s="17">
        <v>17</v>
      </c>
      <c r="B23" s="21" t="s">
        <v>15</v>
      </c>
      <c r="C23" s="22">
        <f>SUM(C7:C22)</f>
        <v>253506.96299999999</v>
      </c>
      <c r="D23" s="19">
        <f>D22+D21+D20+D19+D18+D17+D16+D15+D14+D13+D12+D11+D10+D9+D8+D7</f>
        <v>0</v>
      </c>
      <c r="E23" s="14">
        <f>SUM(E7:E22)</f>
        <v>161148.24000000002</v>
      </c>
      <c r="M23" s="30"/>
    </row>
    <row r="24" spans="1:15" ht="23.25" x14ac:dyDescent="0.35">
      <c r="A24" s="36"/>
      <c r="B24" s="36"/>
      <c r="C24" s="36"/>
      <c r="D24" s="36"/>
      <c r="E24" s="23"/>
    </row>
    <row r="25" spans="1:15" ht="23.25" x14ac:dyDescent="0.35">
      <c r="A25" s="31" t="s">
        <v>21</v>
      </c>
      <c r="B25" s="31"/>
      <c r="C25" s="31"/>
      <c r="D25" s="31"/>
      <c r="E25" s="23"/>
    </row>
    <row r="26" spans="1:15" ht="23.25" x14ac:dyDescent="0.35">
      <c r="A26" s="31"/>
      <c r="B26" s="31"/>
      <c r="C26" s="31"/>
      <c r="D26" s="31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2020-04-10T05:49:27Z</cp:lastPrinted>
  <dcterms:created xsi:type="dcterms:W3CDTF">2020-04-09T12:14:42Z</dcterms:created>
  <dcterms:modified xsi:type="dcterms:W3CDTF">2020-07-27T13:25:29Z</dcterms:modified>
</cp:coreProperties>
</file>