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ля\ОЛЯ\Тариф 2020\Управління\ЗВІТ\2020\до 31.08\"/>
    </mc:Choice>
  </mc:AlternateContent>
  <xr:revisionPtr revIDLastSave="0" documentId="13_ncr:1_{D502CED5-6C0D-4DA8-8FE1-A8EACDA80485}" xr6:coauthVersionLast="45" xr6:coauthVersionMax="45" xr10:uidLastSave="{00000000-0000-0000-0000-000000000000}"/>
  <bookViews>
    <workbookView xWindow="-120" yWindow="-120" windowWidth="19440" windowHeight="10440" xr2:uid="{00000000-000D-0000-FFFF-FFFF00000000}"/>
  </bookViews>
  <sheets>
    <sheet name="Лист2" sheetId="2" r:id="rId1"/>
    <sheet name="Лист3" sheetId="3" r:id="rId2"/>
  </sheets>
  <externalReferences>
    <externalReference r:id="rId3"/>
  </externalReferences>
  <definedNames>
    <definedName name="_xlnm.Print_Area" localSheetId="0">Лист2!$A$1:$E$27</definedName>
  </definedNames>
  <calcPr calcId="191029"/>
</workbook>
</file>

<file path=xl/calcChain.xml><?xml version="1.0" encoding="utf-8"?>
<calcChain xmlns="http://schemas.openxmlformats.org/spreadsheetml/2006/main">
  <c r="E20" i="2" l="1"/>
  <c r="E12" i="2"/>
  <c r="E10" i="2"/>
  <c r="E7" i="2"/>
  <c r="E15" i="2"/>
  <c r="E18" i="2"/>
  <c r="C23" i="2"/>
  <c r="E21" i="2" l="1"/>
  <c r="C21" i="2"/>
  <c r="C22" i="2" l="1"/>
  <c r="A5" i="2"/>
  <c r="D21" i="2"/>
  <c r="D22" i="2" s="1"/>
  <c r="D23" i="2" s="1"/>
  <c r="E22" i="2" l="1"/>
  <c r="M19" i="2" l="1"/>
  <c r="E23" i="2"/>
</calcChain>
</file>

<file path=xl/sharedStrings.xml><?xml version="1.0" encoding="utf-8"?>
<sst xmlns="http://schemas.openxmlformats.org/spreadsheetml/2006/main" count="27" uniqueCount="27">
  <si>
    <t>№
п/п</t>
  </si>
  <si>
    <t>Складові витрат на утримання будинку та прибудинкової території та поточний ремонт спільного майна будинку</t>
  </si>
  <si>
    <t>Місячна сума витрат у розрахунку на 1кв. метр загальної площі житлових та нежитлових приміщень у будинку (гривень)</t>
  </si>
  <si>
    <t>Технічне обслуговування ліфтів</t>
  </si>
  <si>
    <t>Обслуговування систем диспетчеризації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</si>
  <si>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</si>
  <si>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</si>
  <si>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</si>
  <si>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</si>
  <si>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 xml:space="preserve">Дератизація </t>
  </si>
  <si>
    <t>Дезінсекція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</si>
  <si>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</si>
  <si>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Винагорода управителю</t>
  </si>
  <si>
    <t>ПДВ</t>
  </si>
  <si>
    <t>Вартість послуги з управління багатоквартирним будинком</t>
  </si>
  <si>
    <t>Фактична сума витрат, гривень</t>
  </si>
  <si>
    <t>"ЖИТЛОВО- ЕКСПЛУАТАЦІЙНА КОНТОРА"</t>
  </si>
  <si>
    <t>КОМУНАЛЬНЕ ПІДПРИЄМСТВО</t>
  </si>
  <si>
    <t>Запланована сума витрат ( гривень)</t>
  </si>
  <si>
    <t>Технічне обслуговування внутрішньобудинкових систем : водопостачання, водовідведення, теплопостачання, електропостачання,  газопостачання</t>
  </si>
  <si>
    <t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</t>
  </si>
  <si>
    <t>Обслуговування вентиляційних каналів</t>
  </si>
  <si>
    <t>Адміністрація "ЖЕК"</t>
  </si>
  <si>
    <t>Поточний ремонт внутрішньобудинкових систем:водопостачання, водовідведення, теплопостачання</t>
  </si>
  <si>
    <t>Прибирання снігу, посипання частини прибудинкової території, призначеної для проходу та проїзду, протиожеледними сумішами</t>
  </si>
  <si>
    <t>ЗВІТ ПРО ВИКОНАННЯ КОШТОРИСУ
витрат на утримання багатоквартирного будинку та 
прибудинкової території за 9 місяців (листопад 2019- липень 2020р)</t>
  </si>
  <si>
    <t>м. Канів вул. Пилипенка буд.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</si>
</sst>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41"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Border="1"/>
    <xf numFmtId="2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/>
    <xf numFmtId="2" fontId="10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wrapText="1"/>
    </xf>
    <xf numFmtId="2" fontId="10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2" fontId="0" fillId="0" borderId="0" xfId="0" applyNumberFormat="1"/>
    <xf numFmtId="0" fontId="8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8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2" fontId="8" fillId="0" borderId="3" xfId="0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2" xr:uid="{00000000-0005-0000-0000-000001000000}"/>
    <cellStyle name="Обычный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51;&#1071;/&#1058;&#1072;&#1088;&#1080;&#1092;%202019/&#1059;&#1055;&#1056;&#1040;&#1042;&#1051;&#1030;&#1053;&#1053;&#1071;%202019/&#1091;&#1087;&#1088;&#1072;&#1074;&#1083;&#1110;&#1085;&#1085;&#1103;%20&#1043;&#1044;,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"/>
      <sheetName val="перелік послуг"/>
      <sheetName val="Лист3"/>
      <sheetName val="інвентар"/>
      <sheetName val="оклади"/>
      <sheetName val="розрахунок"/>
      <sheetName val="кошторис"/>
      <sheetName val="прибирання"/>
      <sheetName val="освітлення"/>
      <sheetName val="ТО внутріньобудин"/>
      <sheetName val="вентканали"/>
      <sheetName val="поточ рем. констр.ел "/>
      <sheetName val="поточ рем. внутр.б.мереж"/>
      <sheetName val="сход.клітки"/>
      <sheetName val="Сніг"/>
      <sheetName val="дератизація"/>
      <sheetName val="ліфти"/>
      <sheetName val="диспетчериз"/>
    </sheetNames>
    <sheetDataSet>
      <sheetData sheetId="0">
        <row r="6">
          <cell r="A6" t="str">
            <v>Адреса</v>
          </cell>
        </row>
      </sheetData>
      <sheetData sheetId="1" refreshError="1"/>
      <sheetData sheetId="2" refreshError="1"/>
      <sheetData sheetId="3" refreshError="1"/>
      <sheetData sheetId="4" refreshError="1"/>
      <sheetData sheetId="5">
        <row r="41">
          <cell r="D41">
            <v>20</v>
          </cell>
        </row>
        <row r="42">
          <cell r="D42">
            <v>10</v>
          </cell>
        </row>
      </sheetData>
      <sheetData sheetId="6"/>
      <sheetData sheetId="7">
        <row r="16">
          <cell r="G16">
            <v>41203.256091668765</v>
          </cell>
        </row>
      </sheetData>
      <sheetData sheetId="8">
        <row r="13">
          <cell r="K13">
            <v>11427.37690190928</v>
          </cell>
        </row>
      </sheetData>
      <sheetData sheetId="9">
        <row r="16">
          <cell r="H16">
            <v>56910.152733956129</v>
          </cell>
        </row>
      </sheetData>
      <sheetData sheetId="10">
        <row r="23">
          <cell r="F23">
            <v>2388.7606488061538</v>
          </cell>
        </row>
      </sheetData>
      <sheetData sheetId="11">
        <row r="15">
          <cell r="H15">
            <v>8532.8910730868465</v>
          </cell>
        </row>
      </sheetData>
      <sheetData sheetId="12">
        <row r="15">
          <cell r="H15">
            <v>39937.236629637307</v>
          </cell>
        </row>
      </sheetData>
      <sheetData sheetId="13">
        <row r="16">
          <cell r="G16">
            <v>0</v>
          </cell>
        </row>
      </sheetData>
      <sheetData sheetId="14">
        <row r="23">
          <cell r="G23">
            <v>2854.7479760936044</v>
          </cell>
        </row>
      </sheetData>
      <sheetData sheetId="15">
        <row r="13">
          <cell r="F13">
            <v>464.26417874347987</v>
          </cell>
        </row>
      </sheetData>
      <sheetData sheetId="16">
        <row r="13">
          <cell r="I13">
            <v>18345.36</v>
          </cell>
        </row>
      </sheetData>
      <sheetData sheetId="17">
        <row r="15">
          <cell r="G15">
            <v>4914.8820143999992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9"/>
  <sheetViews>
    <sheetView tabSelected="1" view="pageBreakPreview" topLeftCell="A21" zoomScale="60" zoomScaleNormal="59" zoomScalePageLayoutView="55" workbookViewId="0">
      <selection activeCell="E21" sqref="E21"/>
    </sheetView>
  </sheetViews>
  <sheetFormatPr defaultRowHeight="15" x14ac:dyDescent="0.25"/>
  <cols>
    <col min="1" max="1" width="10.140625" customWidth="1"/>
    <col min="2" max="2" width="78.140625" customWidth="1"/>
    <col min="3" max="3" width="25.85546875" customWidth="1"/>
    <col min="4" max="4" width="0.28515625" customWidth="1"/>
    <col min="5" max="5" width="20.7109375" customWidth="1"/>
    <col min="13" max="13" width="14.140625" customWidth="1"/>
    <col min="14" max="14" width="17.28515625" customWidth="1"/>
    <col min="15" max="15" width="17.42578125" customWidth="1"/>
    <col min="16" max="16" width="12.42578125" customWidth="1"/>
  </cols>
  <sheetData>
    <row r="1" spans="1:14" ht="21" x14ac:dyDescent="0.35">
      <c r="A1" s="3"/>
      <c r="B1" s="34" t="s">
        <v>17</v>
      </c>
      <c r="C1" s="35"/>
      <c r="D1" s="2"/>
    </row>
    <row r="2" spans="1:14" ht="21" x14ac:dyDescent="0.35">
      <c r="A2" s="3"/>
      <c r="B2" s="34" t="s">
        <v>16</v>
      </c>
      <c r="C2" s="35"/>
      <c r="D2" s="2"/>
    </row>
    <row r="3" spans="1:14" ht="18.75" x14ac:dyDescent="0.3">
      <c r="A3" s="3"/>
      <c r="B3" s="6"/>
      <c r="C3" s="7"/>
      <c r="D3" s="2"/>
    </row>
    <row r="4" spans="1:14" ht="69" customHeight="1" x14ac:dyDescent="0.25">
      <c r="A4" s="38" t="s">
        <v>25</v>
      </c>
      <c r="B4" s="38"/>
      <c r="C4" s="38"/>
      <c r="D4" s="38"/>
      <c r="M4" s="29"/>
      <c r="N4" s="29"/>
    </row>
    <row r="5" spans="1:14" ht="20.25" x14ac:dyDescent="0.3">
      <c r="A5" s="24" t="str">
        <f>[1]Характеристика!A6</f>
        <v>Адреса</v>
      </c>
      <c r="B5" s="25" t="s">
        <v>26</v>
      </c>
      <c r="C5" s="4"/>
      <c r="D5" s="1"/>
      <c r="M5" s="29"/>
      <c r="N5" s="29"/>
    </row>
    <row r="6" spans="1:14" ht="76.5" customHeight="1" x14ac:dyDescent="0.25">
      <c r="A6" s="26" t="s">
        <v>0</v>
      </c>
      <c r="B6" s="27" t="s">
        <v>1</v>
      </c>
      <c r="C6" s="26" t="s">
        <v>18</v>
      </c>
      <c r="D6" s="26" t="s">
        <v>2</v>
      </c>
      <c r="E6" s="28" t="s">
        <v>15</v>
      </c>
      <c r="M6" s="29"/>
      <c r="N6" s="29"/>
    </row>
    <row r="7" spans="1:14" ht="81" customHeight="1" x14ac:dyDescent="0.25">
      <c r="A7" s="9">
        <v>1</v>
      </c>
      <c r="B7" s="8" t="s">
        <v>19</v>
      </c>
      <c r="C7" s="10">
        <v>44812.05</v>
      </c>
      <c r="D7" s="11"/>
      <c r="E7" s="12">
        <f>4612.68+115.73+1897.31+7.38+2162.31+87.46+3105.01+78.48+1759.24+207.2+2642.44+39.58+1493.66+120.54+2160.14+91.92+1895.71+41.45</f>
        <v>22518.239999999998</v>
      </c>
      <c r="M7" s="29"/>
    </row>
    <row r="8" spans="1:14" ht="28.5" customHeight="1" x14ac:dyDescent="0.35">
      <c r="A8" s="9">
        <v>2</v>
      </c>
      <c r="B8" s="13" t="s">
        <v>3</v>
      </c>
      <c r="C8" s="14"/>
      <c r="D8" s="11"/>
      <c r="E8" s="40"/>
      <c r="M8" s="29"/>
    </row>
    <row r="9" spans="1:14" ht="26.25" customHeight="1" x14ac:dyDescent="0.35">
      <c r="A9" s="9">
        <v>3</v>
      </c>
      <c r="B9" s="15" t="s">
        <v>4</v>
      </c>
      <c r="C9" s="10"/>
      <c r="D9" s="11"/>
      <c r="E9" s="37"/>
      <c r="M9" s="29"/>
      <c r="N9" s="29"/>
    </row>
    <row r="10" spans="1:14" ht="33" customHeight="1" x14ac:dyDescent="0.35">
      <c r="A10" s="9">
        <v>4</v>
      </c>
      <c r="B10" s="15" t="s">
        <v>21</v>
      </c>
      <c r="C10" s="10">
        <v>2664.07</v>
      </c>
      <c r="D10" s="11"/>
      <c r="E10" s="9">
        <f>428.25+337.85+1954.08</f>
        <v>2720.18</v>
      </c>
      <c r="M10" s="29"/>
      <c r="N10" s="29"/>
    </row>
    <row r="11" spans="1:14" ht="112.5" hidden="1" customHeight="1" x14ac:dyDescent="0.35">
      <c r="A11" s="9">
        <v>5</v>
      </c>
      <c r="B11" s="15" t="s">
        <v>5</v>
      </c>
      <c r="C11" s="10"/>
      <c r="D11" s="11"/>
      <c r="E11" s="14"/>
      <c r="M11" s="29"/>
    </row>
    <row r="12" spans="1:14" ht="139.5" customHeight="1" x14ac:dyDescent="0.35">
      <c r="A12" s="9">
        <v>6</v>
      </c>
      <c r="B12" s="15" t="s">
        <v>20</v>
      </c>
      <c r="C12" s="10">
        <v>13580.97</v>
      </c>
      <c r="D12" s="11"/>
      <c r="E12" s="36">
        <f>15368.38+298.61+5391.55+385.46+357.08+3014.12+344.8+380.24</f>
        <v>25540.240000000002</v>
      </c>
      <c r="M12" s="29"/>
    </row>
    <row r="13" spans="1:14" ht="78" customHeight="1" x14ac:dyDescent="0.25">
      <c r="A13" s="9">
        <v>7</v>
      </c>
      <c r="B13" s="16" t="s">
        <v>23</v>
      </c>
      <c r="C13" s="10">
        <v>36161.279999999999</v>
      </c>
      <c r="D13" s="11"/>
      <c r="E13" s="37"/>
      <c r="M13" s="29"/>
    </row>
    <row r="14" spans="1:14" ht="91.5" hidden="1" customHeight="1" x14ac:dyDescent="0.25">
      <c r="A14" s="9">
        <v>8</v>
      </c>
      <c r="B14" s="8" t="s">
        <v>6</v>
      </c>
      <c r="C14" s="10"/>
      <c r="D14" s="11"/>
      <c r="E14" s="14"/>
      <c r="M14" s="29"/>
    </row>
    <row r="15" spans="1:14" ht="36" customHeight="1" x14ac:dyDescent="0.25">
      <c r="A15" s="9">
        <v>9</v>
      </c>
      <c r="B15" s="8" t="s">
        <v>7</v>
      </c>
      <c r="C15" s="10">
        <v>33325.19</v>
      </c>
      <c r="D15" s="11"/>
      <c r="E15" s="30">
        <f>4083.44+3475.02+3989.85+3853.24+2873.06+4808.3+4149.07+4141.1+4732.19+4481.5</f>
        <v>40586.770000000004</v>
      </c>
      <c r="M15" s="29"/>
    </row>
    <row r="16" spans="1:14" ht="55.5" hidden="1" customHeight="1" x14ac:dyDescent="0.35">
      <c r="A16" s="9">
        <v>10</v>
      </c>
      <c r="B16" s="15" t="s">
        <v>8</v>
      </c>
      <c r="C16" s="10"/>
      <c r="D16" s="11"/>
      <c r="E16" s="31"/>
      <c r="M16" s="29"/>
    </row>
    <row r="17" spans="1:15" ht="69.75" customHeight="1" x14ac:dyDescent="0.35">
      <c r="A17" s="9">
        <v>11</v>
      </c>
      <c r="B17" s="15" t="s">
        <v>24</v>
      </c>
      <c r="C17" s="10">
        <v>10420.39</v>
      </c>
      <c r="D17" s="11"/>
      <c r="E17" s="32">
        <v>0</v>
      </c>
      <c r="M17" s="29"/>
    </row>
    <row r="18" spans="1:15" ht="23.25" x14ac:dyDescent="0.35">
      <c r="A18" s="9">
        <v>12</v>
      </c>
      <c r="B18" s="13" t="s">
        <v>9</v>
      </c>
      <c r="C18" s="14">
        <v>251.93</v>
      </c>
      <c r="D18" s="11"/>
      <c r="E18" s="9">
        <f>8.52+64.91+67.38</f>
        <v>140.81</v>
      </c>
      <c r="M18" s="29"/>
    </row>
    <row r="19" spans="1:15" ht="23.25" hidden="1" x14ac:dyDescent="0.35">
      <c r="A19" s="9">
        <v>13</v>
      </c>
      <c r="B19" s="13" t="s">
        <v>10</v>
      </c>
      <c r="C19" s="14"/>
      <c r="D19" s="11"/>
      <c r="E19" s="14"/>
      <c r="M19" s="29">
        <f t="shared" ref="M19" si="0">E19+E22+E24+E27+E29+E30+E32</f>
        <v>22477.193200000005</v>
      </c>
      <c r="O19">
        <v>14624.79</v>
      </c>
    </row>
    <row r="20" spans="1:15" ht="99" customHeight="1" x14ac:dyDescent="0.35">
      <c r="A20" s="9">
        <v>14</v>
      </c>
      <c r="B20" s="15" t="s">
        <v>11</v>
      </c>
      <c r="C20" s="10">
        <v>14712.5</v>
      </c>
      <c r="D20" s="11"/>
      <c r="E20" s="9">
        <f>1243.89+1368.63+1459.66+1124.82+1192.6+1125.24+971.79+1061.79+1114.4</f>
        <v>10662.820000000002</v>
      </c>
      <c r="M20" s="29"/>
    </row>
    <row r="21" spans="1:15" ht="23.25" x14ac:dyDescent="0.3">
      <c r="A21" s="17">
        <v>15</v>
      </c>
      <c r="B21" s="18" t="s">
        <v>12</v>
      </c>
      <c r="C21" s="19">
        <f>(C7+C8+C9+C10+C11+C12+C13+C14+C15+C16+C17+C18+C19+C20)*10%</f>
        <v>15592.838000000002</v>
      </c>
      <c r="D21" s="20">
        <f>ROUND((D7+D8+D9+D10+D11+D12+D13+D14+D15+D16+D17+D18+D19+D20)*[1]розрахунок!D42/100,3)</f>
        <v>0</v>
      </c>
      <c r="E21" s="14">
        <f>SUM(E7:E20)*10%</f>
        <v>10216.906000000003</v>
      </c>
    </row>
    <row r="22" spans="1:15" ht="23.25" x14ac:dyDescent="0.3">
      <c r="A22" s="17">
        <v>16</v>
      </c>
      <c r="B22" s="18" t="s">
        <v>13</v>
      </c>
      <c r="C22" s="19">
        <f>ROUND((C7+C8+C9+C10+C11+C12+C13+C14+C15+C16+C17+C18+C19+C20+C21)*0.2,2)</f>
        <v>34304.239999999998</v>
      </c>
      <c r="D22" s="20">
        <f>ROUND((D7+D8+D9+D10+D11+D12+D13+D14+D15+D16+D17+D18+D19+D20+D21)*[1]розрахунок!D41/100,3)</f>
        <v>0</v>
      </c>
      <c r="E22" s="14">
        <f>SUM(E7:E21)*20%</f>
        <v>22477.193200000005</v>
      </c>
    </row>
    <row r="23" spans="1:15" ht="45" customHeight="1" x14ac:dyDescent="0.3">
      <c r="A23" s="17">
        <v>17</v>
      </c>
      <c r="B23" s="21" t="s">
        <v>14</v>
      </c>
      <c r="C23" s="22">
        <f>SUM(C7:C22)-0.02</f>
        <v>205825.43799999999</v>
      </c>
      <c r="D23" s="19">
        <f>D22+D21+D20+D19+D18+D17+D16+D15+D14+D13+D12+D11+D10+D9+D8+D7</f>
        <v>0</v>
      </c>
      <c r="E23" s="14">
        <f>SUM(E7:E22)</f>
        <v>134863.15920000002</v>
      </c>
      <c r="M23" s="29"/>
    </row>
    <row r="24" spans="1:15" ht="23.25" x14ac:dyDescent="0.35">
      <c r="A24" s="39"/>
      <c r="B24" s="39"/>
      <c r="C24" s="39"/>
      <c r="D24" s="39"/>
      <c r="E24" s="23"/>
    </row>
    <row r="25" spans="1:15" ht="23.25" x14ac:dyDescent="0.35">
      <c r="A25" s="33" t="s">
        <v>22</v>
      </c>
      <c r="B25" s="33"/>
      <c r="C25" s="33"/>
      <c r="D25" s="33"/>
      <c r="E25" s="23"/>
    </row>
    <row r="26" spans="1:15" ht="23.25" x14ac:dyDescent="0.35">
      <c r="A26" s="33"/>
      <c r="B26" s="33"/>
      <c r="C26" s="33"/>
      <c r="D26" s="33"/>
      <c r="E26" s="23"/>
    </row>
    <row r="27" spans="1:15" ht="19.5" customHeight="1" x14ac:dyDescent="0.25">
      <c r="A27" s="5"/>
      <c r="B27" s="5"/>
      <c r="C27" s="5"/>
      <c r="D27" s="5"/>
    </row>
    <row r="28" spans="1:15" ht="15.75" hidden="1" x14ac:dyDescent="0.25">
      <c r="A28" s="3"/>
      <c r="B28" s="1"/>
      <c r="C28" s="1"/>
      <c r="D28" s="1"/>
    </row>
    <row r="29" spans="1:15" ht="15.75" hidden="1" x14ac:dyDescent="0.25">
      <c r="A29" s="3"/>
      <c r="B29" s="1"/>
      <c r="C29" s="1"/>
      <c r="D29" s="1"/>
    </row>
  </sheetData>
  <mergeCells count="8">
    <mergeCell ref="A25:D25"/>
    <mergeCell ref="A26:D26"/>
    <mergeCell ref="B1:C1"/>
    <mergeCell ref="B2:C2"/>
    <mergeCell ref="E12:E13"/>
    <mergeCell ref="A4:D4"/>
    <mergeCell ref="A24:D24"/>
    <mergeCell ref="E8:E9"/>
  </mergeCells>
  <pageMargins left="0.7" right="0.7" top="0.75" bottom="0.75" header="0.3" footer="0.3"/>
  <pageSetup paperSize="9" scale="5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Лист2!Область_печати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Главбух</dc:creator>
  <cp:lastModifiedBy>Оля</cp:lastModifiedBy>
  <cp:lastPrinted>2020-04-10T05:49:27Z</cp:lastPrinted>
  <dcterms:created xsi:type="dcterms:W3CDTF">2020-04-09T12:14:42Z</dcterms:created>
  <dcterms:modified xsi:type="dcterms:W3CDTF">2020-09-10T08:46:27Z</dcterms:modified>
</cp:coreProperties>
</file>