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0\Управління\ЗВІТ\2020\до 16.10\"/>
    </mc:Choice>
  </mc:AlternateContent>
  <xr:revisionPtr revIDLastSave="0" documentId="13_ncr:1_{70FC4131-02E3-434C-AD4F-87C9CFCAE1AC}" xr6:coauthVersionLast="45" xr6:coauthVersionMax="45" xr10:uidLastSave="{00000000-0000-0000-0000-000000000000}"/>
  <bookViews>
    <workbookView xWindow="-120" yWindow="-120" windowWidth="19440" windowHeight="1044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Лист2!$A$1:$E$27</definedName>
  </definedNames>
  <calcPr calcId="191029"/>
</workbook>
</file>

<file path=xl/calcChain.xml><?xml version="1.0" encoding="utf-8"?>
<calcChain xmlns="http://schemas.openxmlformats.org/spreadsheetml/2006/main">
  <c r="E20" i="2" l="1"/>
  <c r="E12" i="2"/>
  <c r="E7" i="2"/>
  <c r="E8" i="2"/>
  <c r="E15" i="2"/>
  <c r="E18" i="2" l="1"/>
  <c r="E10" i="2" l="1"/>
  <c r="C23" i="2"/>
  <c r="C22" i="2"/>
  <c r="C21" i="2" l="1"/>
  <c r="D21" i="2" l="1"/>
  <c r="D22" i="2" s="1"/>
  <c r="D23" i="2" s="1"/>
  <c r="E21" i="2" l="1"/>
  <c r="E22" i="2" l="1"/>
  <c r="E23" i="2" l="1"/>
</calcChain>
</file>

<file path=xl/sharedStrings.xml><?xml version="1.0" encoding="utf-8"?>
<sst xmlns="http://schemas.openxmlformats.org/spreadsheetml/2006/main" count="28" uniqueCount="28">
  <si>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</si>
  <si>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</si>
  <si>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</si>
  <si>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</si>
  <si>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</si>
  <si>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</si>
  <si>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</si>
  <si>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</si>
  <si>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</si>
  <si>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</si>
  <si>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</si>
  <si>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</si>
  <si>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</si>
  <si>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</si>
  <si>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</si>
  <si>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Фактична сума витрат, гривень</t>
  </si>
  <si>
    <t>"ЖИТЛОВО- ЕКСПЛУАТАЦІЙНА КОНТОРА"</t>
  </si>
  <si>
    <t>КОМУНАЛЬНЕ ПІДПРИЄМСТВО</t>
  </si>
  <si>
    <t>Запланована сума витрат ( гривень)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</si>
  <si>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</si>
  <si>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</si>
  <si>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Обслуговування вентиляційних каналів</t>
  </si>
  <si>
    <t>Адміністрація "ЖЕК"</t>
  </si>
  <si>
    <t>Поточний ремонт внутрішньобудинкових систем:водопостачання, водовідведення, теплопостачання</t>
  </si>
  <si>
    <t>Прибирання снігу, посипання частини прибудинкової території, призначеної для проходу та проїзду, протиожеледними сумішами</t>
  </si>
  <si>
    <t>Адреса</t>
  </si>
  <si>
    <t>ЗВІТ ПРО ВИКОНАННЯ КОШТОРИСУ
витрат на утримання багатоквартирного будинку та 
прибудинкової території за 9 місяців (січень 2020- вересень 2020р)</t>
  </si>
  <si>
    <t>м. Канів вул. Героїв Дніпра буд.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</si>
</sst>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1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0" fillId="0" borderId="0" xfId="0" applyNumberFormat="1"/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"/>
  <sheetViews>
    <sheetView tabSelected="1" view="pageBreakPreview" zoomScale="60" zoomScaleNormal="59" zoomScalePageLayoutView="55" workbookViewId="0">
      <selection activeCell="M6" sqref="M6:M20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  <col min="13" max="13" width="14.140625" customWidth="1"/>
    <col min="14" max="14" width="17.28515625" customWidth="1"/>
    <col min="15" max="15" width="17.42578125" customWidth="1"/>
    <col min="16" max="16" width="12.42578125" customWidth="1"/>
  </cols>
  <sheetData>
    <row r="1" spans="1:14" ht="21" x14ac:dyDescent="0.35">
      <c r="A1" s="3"/>
      <c r="B1" s="34" t="s">
        <v>17</v>
      </c>
      <c r="C1" s="35"/>
      <c r="D1" s="2"/>
    </row>
    <row r="2" spans="1:14" ht="21" x14ac:dyDescent="0.35">
      <c r="A2" s="3"/>
      <c r="B2" s="34" t="s">
        <v>16</v>
      </c>
      <c r="C2" s="35"/>
      <c r="D2" s="2"/>
    </row>
    <row r="3" spans="1:14" ht="18.75" x14ac:dyDescent="0.3">
      <c r="A3" s="3"/>
      <c r="B3" s="6"/>
      <c r="C3" s="7"/>
      <c r="D3" s="2"/>
    </row>
    <row r="4" spans="1:14" ht="69" customHeight="1" x14ac:dyDescent="0.25">
      <c r="A4" s="38" t="s">
        <v>26</v>
      </c>
      <c r="B4" s="38"/>
      <c r="C4" s="38"/>
      <c r="D4" s="38"/>
      <c r="M4" s="29"/>
      <c r="N4" s="29"/>
    </row>
    <row r="5" spans="1:14" ht="20.25" x14ac:dyDescent="0.3">
      <c r="A5" s="24" t="s">
        <v>25</v>
      </c>
      <c r="B5" s="25" t="s">
        <v>27</v>
      </c>
      <c r="C5" s="4"/>
      <c r="D5" s="1"/>
      <c r="M5" s="29"/>
      <c r="N5" s="29"/>
    </row>
    <row r="6" spans="1:14" ht="76.5" customHeight="1" x14ac:dyDescent="0.25">
      <c r="A6" s="26" t="s">
        <v>0</v>
      </c>
      <c r="B6" s="27" t="s">
        <v>1</v>
      </c>
      <c r="C6" s="26" t="s">
        <v>18</v>
      </c>
      <c r="D6" s="26" t="s">
        <v>2</v>
      </c>
      <c r="E6" s="28" t="s">
        <v>15</v>
      </c>
      <c r="M6" s="29"/>
      <c r="N6" s="29"/>
    </row>
    <row r="7" spans="1:14" ht="81" customHeight="1" x14ac:dyDescent="0.25">
      <c r="A7" s="9">
        <v>1</v>
      </c>
      <c r="B7" s="8" t="s">
        <v>19</v>
      </c>
      <c r="C7" s="10">
        <v>254672.79</v>
      </c>
      <c r="D7" s="11"/>
      <c r="E7" s="12">
        <f>17465.15+669.51+18631.62+600.74+17100.34+583.88+18374.33+1554.42+3955.17+4044.88+17447.64+6680.9+14976.34+346.18+18014.76+625.79+15441.45+693.62</f>
        <v>157206.72</v>
      </c>
      <c r="M7" s="29"/>
    </row>
    <row r="8" spans="1:14" ht="28.5" customHeight="1" x14ac:dyDescent="0.35">
      <c r="A8" s="9">
        <v>2</v>
      </c>
      <c r="B8" s="13" t="s">
        <v>3</v>
      </c>
      <c r="C8" s="14">
        <v>146762.88</v>
      </c>
      <c r="D8" s="11"/>
      <c r="E8" s="40">
        <f>23788.62+14623.85+14102.8+14016.1+16602.53+14867.5+16498.25+13289.52+15370.78</f>
        <v>143159.95000000001</v>
      </c>
      <c r="M8" s="29"/>
    </row>
    <row r="9" spans="1:14" ht="26.25" customHeight="1" x14ac:dyDescent="0.35">
      <c r="A9" s="9">
        <v>3</v>
      </c>
      <c r="B9" s="15" t="s">
        <v>4</v>
      </c>
      <c r="C9" s="10">
        <v>39319.06</v>
      </c>
      <c r="D9" s="11"/>
      <c r="E9" s="37"/>
      <c r="M9" s="29"/>
    </row>
    <row r="10" spans="1:14" ht="33" customHeight="1" x14ac:dyDescent="0.35">
      <c r="A10" s="9">
        <v>4</v>
      </c>
      <c r="B10" s="15" t="s">
        <v>21</v>
      </c>
      <c r="C10" s="10">
        <v>11322.28</v>
      </c>
      <c r="D10" s="11"/>
      <c r="E10" s="9">
        <f>88.18+1572.36</f>
        <v>1660.54</v>
      </c>
      <c r="M10" s="29"/>
    </row>
    <row r="11" spans="1:14" ht="112.5" hidden="1" customHeight="1" x14ac:dyDescent="0.35">
      <c r="A11" s="9">
        <v>5</v>
      </c>
      <c r="B11" s="15" t="s">
        <v>5</v>
      </c>
      <c r="C11" s="10"/>
      <c r="D11" s="11"/>
      <c r="E11" s="14"/>
      <c r="M11" s="29"/>
    </row>
    <row r="12" spans="1:14" ht="139.5" customHeight="1" x14ac:dyDescent="0.35">
      <c r="A12" s="9">
        <v>6</v>
      </c>
      <c r="B12" s="15" t="s">
        <v>20</v>
      </c>
      <c r="C12" s="10">
        <v>183017.21</v>
      </c>
      <c r="D12" s="11"/>
      <c r="E12" s="36">
        <f>3339.74+5425.21+6845.55+25650.31+19160.99+17787.49+20568.01+34008.56+8039.63</f>
        <v>140825.49</v>
      </c>
      <c r="M12" s="29"/>
    </row>
    <row r="13" spans="1:14" ht="78" customHeight="1" x14ac:dyDescent="0.25">
      <c r="A13" s="9">
        <v>7</v>
      </c>
      <c r="B13" s="16" t="s">
        <v>23</v>
      </c>
      <c r="C13" s="10">
        <v>120650.85</v>
      </c>
      <c r="D13" s="11"/>
      <c r="E13" s="37"/>
      <c r="M13" s="29"/>
    </row>
    <row r="14" spans="1:14" ht="91.5" hidden="1" customHeight="1" x14ac:dyDescent="0.25">
      <c r="A14" s="9">
        <v>8</v>
      </c>
      <c r="B14" s="8" t="s">
        <v>6</v>
      </c>
      <c r="C14" s="10"/>
      <c r="D14" s="11"/>
      <c r="E14" s="14"/>
      <c r="M14" s="29"/>
    </row>
    <row r="15" spans="1:14" ht="36" customHeight="1" x14ac:dyDescent="0.25">
      <c r="A15" s="9">
        <v>9</v>
      </c>
      <c r="B15" s="8" t="s">
        <v>7</v>
      </c>
      <c r="C15" s="10">
        <v>105784.41</v>
      </c>
      <c r="D15" s="11"/>
      <c r="E15" s="30">
        <f>11143.86+11883.3+11953.02+11898.89+13161.78+14048.53+14105.19+12593.65+15029.51</f>
        <v>115817.73</v>
      </c>
      <c r="M15" s="29"/>
    </row>
    <row r="16" spans="1:14" ht="55.5" hidden="1" customHeight="1" x14ac:dyDescent="0.35">
      <c r="A16" s="9">
        <v>10</v>
      </c>
      <c r="B16" s="15" t="s">
        <v>8</v>
      </c>
      <c r="C16" s="10"/>
      <c r="D16" s="11"/>
      <c r="E16" s="31"/>
      <c r="M16" s="29"/>
    </row>
    <row r="17" spans="1:13" ht="69.75" customHeight="1" x14ac:dyDescent="0.35">
      <c r="A17" s="9">
        <v>11</v>
      </c>
      <c r="B17" s="15" t="s">
        <v>24</v>
      </c>
      <c r="C17" s="10">
        <v>8996.7999999999993</v>
      </c>
      <c r="D17" s="11">
        <v>0</v>
      </c>
      <c r="E17" s="32">
        <v>0</v>
      </c>
      <c r="M17" s="29"/>
    </row>
    <row r="18" spans="1:13" ht="23.25" x14ac:dyDescent="0.35">
      <c r="A18" s="9">
        <v>12</v>
      </c>
      <c r="B18" s="13" t="s">
        <v>9</v>
      </c>
      <c r="C18" s="14">
        <v>1439.58</v>
      </c>
      <c r="D18" s="11"/>
      <c r="E18" s="9">
        <f>370.92+385.06+383.1</f>
        <v>1139.08</v>
      </c>
      <c r="M18" s="29"/>
    </row>
    <row r="19" spans="1:13" ht="23.25" hidden="1" x14ac:dyDescent="0.35">
      <c r="A19" s="9">
        <v>13</v>
      </c>
      <c r="B19" s="13" t="s">
        <v>10</v>
      </c>
      <c r="C19" s="14"/>
      <c r="D19" s="11"/>
      <c r="E19" s="14"/>
      <c r="M19" s="29"/>
    </row>
    <row r="20" spans="1:13" ht="99" customHeight="1" x14ac:dyDescent="0.35">
      <c r="A20" s="9">
        <v>14</v>
      </c>
      <c r="B20" s="15" t="s">
        <v>11</v>
      </c>
      <c r="C20" s="10">
        <v>74126.789999999994</v>
      </c>
      <c r="D20" s="11"/>
      <c r="E20" s="9">
        <f>6434.41+5972.97+6133.63+5896.67+5316.74+5530.2+7016.07+5832.39+6894.87</f>
        <v>55027.95</v>
      </c>
      <c r="M20" s="29"/>
    </row>
    <row r="21" spans="1:13" ht="23.25" x14ac:dyDescent="0.3">
      <c r="A21" s="17">
        <v>15</v>
      </c>
      <c r="B21" s="18" t="s">
        <v>12</v>
      </c>
      <c r="C21" s="19">
        <f>(C7+C8+C9+C10+C11+C12+C13+C14+C15+C16+C17+C18+C19+C20)*10%</f>
        <v>94609.265000000014</v>
      </c>
      <c r="D21" s="20">
        <f>ROUND((D7+D8+D9+D10+D11+D12+D13+D14+D15+D16+D17+D18+D19+D20)*[1]розрахунок!D42/100,3)</f>
        <v>0</v>
      </c>
      <c r="E21" s="14">
        <f>SUM(E7:E20)*10%</f>
        <v>61483.745999999999</v>
      </c>
      <c r="M21" s="29"/>
    </row>
    <row r="22" spans="1:13" ht="23.25" x14ac:dyDescent="0.3">
      <c r="A22" s="17">
        <v>16</v>
      </c>
      <c r="B22" s="18" t="s">
        <v>13</v>
      </c>
      <c r="C22" s="19">
        <f>ROUND((C7+C8+C9+C10+C11+C12+C13+C14+C15+C16+C17+C18+C19+C20+C21)*0.2,2)</f>
        <v>208140.38</v>
      </c>
      <c r="D22" s="20">
        <f>ROUND((D7+D8+D9+D10+D11+D12+D13+D14+D15+D16+D17+D18+D19+D20+D21)*[1]розрахунок!D41/100,3)</f>
        <v>0</v>
      </c>
      <c r="E22" s="14">
        <f>SUM(E7:E21)*20%</f>
        <v>135264.24120000002</v>
      </c>
      <c r="M22" s="29"/>
    </row>
    <row r="23" spans="1:13" ht="45" customHeight="1" x14ac:dyDescent="0.3">
      <c r="A23" s="17">
        <v>17</v>
      </c>
      <c r="B23" s="21" t="s">
        <v>14</v>
      </c>
      <c r="C23" s="22">
        <f>SUM(C7:C22)</f>
        <v>1248842.2950000002</v>
      </c>
      <c r="D23" s="19">
        <f>D22+D21+D20+D19+D18+D17+D16+D15+D14+D13+D12+D11+D10+D9+D8+D7</f>
        <v>0</v>
      </c>
      <c r="E23" s="14">
        <f>SUM(E7:E22)</f>
        <v>811585.44720000005</v>
      </c>
      <c r="M23" s="29"/>
    </row>
    <row r="24" spans="1:13" ht="23.25" x14ac:dyDescent="0.35">
      <c r="A24" s="39"/>
      <c r="B24" s="39"/>
      <c r="C24" s="39"/>
      <c r="D24" s="39"/>
      <c r="E24" s="23"/>
    </row>
    <row r="25" spans="1:13" ht="23.25" x14ac:dyDescent="0.35">
      <c r="A25" s="33" t="s">
        <v>22</v>
      </c>
      <c r="B25" s="33"/>
      <c r="C25" s="33"/>
      <c r="D25" s="33"/>
      <c r="E25" s="23"/>
    </row>
    <row r="26" spans="1:13" ht="23.25" x14ac:dyDescent="0.35">
      <c r="A26" s="33"/>
      <c r="B26" s="33"/>
      <c r="C26" s="33"/>
      <c r="D26" s="33"/>
      <c r="E26" s="23"/>
    </row>
    <row r="27" spans="1:13" ht="19.5" customHeight="1" x14ac:dyDescent="0.25">
      <c r="A27" s="5"/>
      <c r="B27" s="5"/>
      <c r="C27" s="5"/>
      <c r="D27" s="5"/>
    </row>
    <row r="28" spans="1:13" ht="15.75" hidden="1" x14ac:dyDescent="0.25">
      <c r="A28" s="3"/>
      <c r="B28" s="1"/>
      <c r="C28" s="1"/>
      <c r="D28" s="1"/>
    </row>
    <row r="29" spans="1:13" ht="15.75" hidden="1" x14ac:dyDescent="0.25">
      <c r="A29" s="3"/>
      <c r="B29" s="1"/>
      <c r="C29" s="1"/>
      <c r="D29" s="1"/>
    </row>
  </sheetData>
  <mergeCells count="8">
    <mergeCell ref="A25:D25"/>
    <mergeCell ref="A26:D26"/>
    <mergeCell ref="B1:C1"/>
    <mergeCell ref="B2:C2"/>
    <mergeCell ref="E12:E13"/>
    <mergeCell ref="A4:D4"/>
    <mergeCell ref="A24:D24"/>
    <mergeCell ref="E8:E9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2020-04-10T05:49:27Z</cp:lastPrinted>
  <dcterms:created xsi:type="dcterms:W3CDTF">2020-04-09T12:14:42Z</dcterms:created>
  <dcterms:modified xsi:type="dcterms:W3CDTF">2020-10-23T05:59:15Z</dcterms:modified>
</cp:coreProperties>
</file>