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6B960BE5-159C-4DD9-95A8-63454D9EC7E0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15" i="2"/>
  <c r="E18" i="2"/>
  <c r="E10" i="2"/>
  <c r="A5" i="2" l="1"/>
  <c r="C21" i="2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<sst xmlns="http://schemas.openxmlformats.org/spreadsheetml/2006/main" count="27" uniqueCount="27">
  <si>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</si>
  <si>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</si>
  <si>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</si>
  <si>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</si>
  <si>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</si>
  <si>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</si>
  <si>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</si>
  <si>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</si>
  <si>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</si>
  <si>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</si>
  <si>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</si>
  <si>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</si>
  <si>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</si>
  <si>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</si>
  <si>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</si>
  <si>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</si>
  <si>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</si>
  <si>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</si>
  <si>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</si>
  <si>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</si>
  <si>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Героїв Дніпра буд 15</t>
  </si>
  <si>
    <t>ЗВІТ ПРО ВИКОНАННЯ КОШТОРИСУ
витрат на утримання багатоквартирного будинку та 
прибудинкової території за 9 місяців (липень 2020 р- березень 2021 р)</t>
  </si>
  <si>
    <r>
      <t xml:space="preserve">Поточний ремонт внутрішньобудинкових систем:водопостачання, водовідведення, теплопостачання, зливової каналізації:
</t>
    </r>
    <r>
      <rPr>
        <i/>
        <sz val="18"/>
        <color theme="1"/>
        <rFont val="Times New Roman"/>
        <family val="1"/>
        <charset val="204"/>
      </rPr>
      <t xml:space="preserve">- заміна стояка каналізації  діам.100 мм в підвалі -9 мп ;
- заміна труби холодного водопостачання діам.50 мм в підвалі-12 мп;
- заміна вентиля діам. 20 мм - 1 шт </t>
    </r>
    <r>
      <rPr>
        <sz val="18"/>
        <color theme="1"/>
        <rFont val="Times New Roman"/>
        <family val="1"/>
        <charset val="204"/>
      </rPr>
      <t xml:space="preserve">
</t>
    </r>
  </si>
  <si>
    <r>
      <t xml:space="preserve">
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- ремонт лавочок на прибудинковій території - 2 шт;
- виготовлення та встановлення балансира на дитячий майданчик - 1 шт; 
- ремонт дерев’яних дверей входу в третій під’їзд зі зняттям - 1 шт ;
- фарбування дверей, панелей  (3під.) - 15 м2; 
- ремонт цегляної кладки парапету на покрівлі (1 під.)  
- засклення вікон на сходинкових  клітинах (2,3 під.) - 4 шт;
- ремонт заборчика  зі зняттям ( 1під) - 6,6 мп; 
- інші дрібні роботи
</t>
    </r>
  </si>
  <si>
    <t>Запланована сума витрат на 12 місяців,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</si>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</sst>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22" zoomScale="62" zoomScaleNormal="59" zoomScaleSheetLayoutView="62" zoomScalePageLayoutView="55" workbookViewId="0">
      <selection activeCell="A26" sqref="A26:D26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4" max="14" width="12.42578125" customWidth="1"/>
    <col min="15" max="15" width="17.42578125" customWidth="1"/>
    <col min="16" max="16" width="12.42578125" customWidth="1"/>
  </cols>
  <sheetData>
    <row r="1" spans="1:5" ht="21" x14ac:dyDescent="0.35">
      <c r="A1" s="3"/>
      <c r="B1" s="31" t="s">
        <v>17</v>
      </c>
      <c r="C1" s="32"/>
      <c r="D1" s="2"/>
    </row>
    <row r="2" spans="1:5" ht="21" x14ac:dyDescent="0.35">
      <c r="A2" s="3"/>
      <c r="B2" s="31" t="s">
        <v>16</v>
      </c>
      <c r="C2" s="32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21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20</v>
      </c>
      <c r="C5" s="4"/>
      <c r="D5" s="1"/>
    </row>
    <row r="6" spans="1:5" ht="123.7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5" ht="90" customHeight="1" x14ac:dyDescent="0.25">
      <c r="A7" s="9">
        <v>1</v>
      </c>
      <c r="B7" s="8" t="s">
        <v>18</v>
      </c>
      <c r="C7" s="10">
        <v>62122.43</v>
      </c>
      <c r="D7" s="11"/>
      <c r="E7" s="12">
        <f>3481.56+290.25+3301.53+140.44+3800.05+1791.83+3698.25+176.36+3880.25+248.27+3119.29+137.79+3278.5+170.81+3025.33+642.14+4178.06</f>
        <v>35360.71</v>
      </c>
    </row>
    <row r="8" spans="1:5" ht="28.5" hidden="1" customHeight="1" x14ac:dyDescent="0.35">
      <c r="A8" s="9">
        <v>2</v>
      </c>
      <c r="B8" s="13" t="s">
        <v>3</v>
      </c>
      <c r="C8" s="14"/>
      <c r="D8" s="11"/>
      <c r="E8" s="29"/>
    </row>
    <row r="9" spans="1:5" ht="22.5" hidden="1" customHeight="1" x14ac:dyDescent="0.35">
      <c r="A9" s="9">
        <v>3</v>
      </c>
      <c r="B9" s="15" t="s">
        <v>4</v>
      </c>
      <c r="C9" s="10"/>
      <c r="D9" s="11"/>
      <c r="E9" s="29"/>
    </row>
    <row r="10" spans="1:5" ht="33" hidden="1" customHeight="1" x14ac:dyDescent="0.35">
      <c r="A10" s="9">
        <v>4</v>
      </c>
      <c r="B10" s="15" t="s">
        <v>19</v>
      </c>
      <c r="C10" s="10">
        <v>3331.34</v>
      </c>
      <c r="D10" s="11"/>
      <c r="E10" s="9">
        <f>2807.22+1083.34</f>
        <v>3890.5599999999995</v>
      </c>
    </row>
    <row r="11" spans="1:5" ht="243" hidden="1" customHeight="1" x14ac:dyDescent="0.35">
      <c r="A11" s="9">
        <v>5</v>
      </c>
      <c r="B11" s="15" t="s">
        <v>5</v>
      </c>
      <c r="C11" s="10"/>
      <c r="D11" s="11"/>
      <c r="E11" s="14"/>
    </row>
    <row r="12" spans="1:5" ht="409.5" x14ac:dyDescent="0.35">
      <c r="A12" s="9">
        <v>6</v>
      </c>
      <c r="B12" s="15" t="s">
        <v>23</v>
      </c>
      <c r="C12" s="10">
        <v>20679.53</v>
      </c>
      <c r="D12" s="11"/>
      <c r="E12" s="33">
        <f>3057.85+6050.43+7075.91+4463.73+1886.64+16709.64+1120.18+1400.26+8438.37</f>
        <v>50203.01</v>
      </c>
    </row>
    <row r="13" spans="1:5" ht="209.25" x14ac:dyDescent="0.25">
      <c r="A13" s="9">
        <v>7</v>
      </c>
      <c r="B13" s="16" t="s">
        <v>22</v>
      </c>
      <c r="C13" s="10">
        <v>49853.22</v>
      </c>
      <c r="D13" s="11"/>
      <c r="E13" s="33"/>
    </row>
    <row r="14" spans="1:5" ht="16.5" hidden="1" customHeight="1" x14ac:dyDescent="0.25">
      <c r="A14" s="9">
        <v>8</v>
      </c>
      <c r="B14" s="8" t="s">
        <v>6</v>
      </c>
      <c r="C14" s="10"/>
      <c r="D14" s="11"/>
      <c r="E14" s="14"/>
    </row>
    <row r="15" spans="1:5" ht="36" customHeight="1" x14ac:dyDescent="0.25">
      <c r="A15" s="9">
        <v>9</v>
      </c>
      <c r="B15" s="8" t="s">
        <v>7</v>
      </c>
      <c r="C15" s="10">
        <v>50345.02</v>
      </c>
      <c r="D15" s="11"/>
      <c r="E15" s="33">
        <f>5246.09+4833.91+5574.13+4992.41+4814.83+4899.61+4414.67+5655.63+4924.04</f>
        <v>45355.32</v>
      </c>
    </row>
    <row r="16" spans="1:5" ht="55.5" hidden="1" customHeight="1" x14ac:dyDescent="0.35">
      <c r="A16" s="9">
        <v>10</v>
      </c>
      <c r="B16" s="15" t="s">
        <v>8</v>
      </c>
      <c r="C16" s="10"/>
      <c r="D16" s="11"/>
      <c r="E16" s="33"/>
    </row>
    <row r="17" spans="1:5" ht="69.75" customHeight="1" x14ac:dyDescent="0.35">
      <c r="A17" s="9">
        <v>11</v>
      </c>
      <c r="B17" s="15" t="s">
        <v>9</v>
      </c>
      <c r="C17" s="10">
        <v>3576.3</v>
      </c>
      <c r="D17" s="11"/>
      <c r="E17" s="33"/>
    </row>
    <row r="18" spans="1:5" ht="23.25" x14ac:dyDescent="0.35">
      <c r="A18" s="9">
        <v>12</v>
      </c>
      <c r="B18" s="13" t="s">
        <v>10</v>
      </c>
      <c r="C18" s="14">
        <v>790.42</v>
      </c>
      <c r="D18" s="11"/>
      <c r="E18" s="9">
        <f>93.03+97.62+100.34</f>
        <v>290.99</v>
      </c>
    </row>
    <row r="19" spans="1:5" ht="23.25" hidden="1" x14ac:dyDescent="0.35">
      <c r="A19" s="9">
        <v>13</v>
      </c>
      <c r="B19" s="13" t="s">
        <v>11</v>
      </c>
      <c r="C19" s="14">
        <v>0</v>
      </c>
      <c r="D19" s="11"/>
      <c r="E19" s="14"/>
    </row>
    <row r="20" spans="1:5" ht="99" customHeight="1" x14ac:dyDescent="0.35">
      <c r="A20" s="9">
        <v>14</v>
      </c>
      <c r="B20" s="15" t="s">
        <v>12</v>
      </c>
      <c r="C20" s="10">
        <v>2141.11</v>
      </c>
      <c r="D20" s="11"/>
      <c r="E20" s="9">
        <f>104.27+66.75+108.29+100.84+90.52+110.83+84.07+96.16+3339.61+127.21</f>
        <v>4228.55</v>
      </c>
    </row>
    <row r="21" spans="1:5" ht="23.2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19283.939999999999</v>
      </c>
      <c r="D21" s="20">
        <f>ROUND((D7+D8+D9+D10+D11+D12+D13+D14+D15+D16+D17+D18+D19+D20)*[1]розрахунок!D42/100,3)</f>
        <v>0</v>
      </c>
      <c r="E21" s="14">
        <f>SUM(E7:E20)*10%</f>
        <v>13932.913999999999</v>
      </c>
    </row>
    <row r="22" spans="1:5" ht="23.25" x14ac:dyDescent="0.3">
      <c r="A22" s="17">
        <v>16</v>
      </c>
      <c r="B22" s="18" t="s">
        <v>14</v>
      </c>
      <c r="C22" s="17">
        <f>ROUND((C7+C8+C9+C10+C11+C12+C13+C14+C15+C16+C17+C18+C19+C20+C21)*0.2,2)</f>
        <v>42424.66</v>
      </c>
      <c r="D22" s="20">
        <f>ROUND((D7+D8+D9+D10+D11+D12+D13+D14+D15+D16+D17+D18+D19+D20+D21)*[1]розрахунок!D41/100,3)</f>
        <v>0</v>
      </c>
      <c r="E22" s="14">
        <f>SUM(E7:E21)*20%</f>
        <v>30652.410799999998</v>
      </c>
    </row>
    <row r="23" spans="1:5" ht="45" customHeight="1" x14ac:dyDescent="0.3">
      <c r="A23" s="17">
        <v>17</v>
      </c>
      <c r="B23" s="21" t="s">
        <v>15</v>
      </c>
      <c r="C23" s="22">
        <f>SUM(C7:C22)+0.01</f>
        <v>254547.98</v>
      </c>
      <c r="D23" s="19">
        <f>D22+D21+D20+D19+D18+D17+D16+D15+D14+D13+D12+D11+D10+D9+D8+D7</f>
        <v>0</v>
      </c>
      <c r="E23" s="14">
        <f>SUM(E7:E22)</f>
        <v>183914.46479999996</v>
      </c>
    </row>
    <row r="24" spans="1:5" ht="23.25" x14ac:dyDescent="0.35">
      <c r="A24" s="35"/>
      <c r="B24" s="35"/>
      <c r="C24" s="35"/>
      <c r="D24" s="35"/>
      <c r="E24" s="23"/>
    </row>
    <row r="25" spans="1:5" ht="23.25" x14ac:dyDescent="0.35">
      <c r="A25" s="30" t="s">
        <v>26</v>
      </c>
      <c r="B25" s="30"/>
      <c r="C25" s="30"/>
      <c r="D25" s="30"/>
      <c r="E25" s="23"/>
    </row>
    <row r="26" spans="1:5" ht="23.25" x14ac:dyDescent="0.35">
      <c r="A26" s="30"/>
      <c r="B26" s="30"/>
      <c r="C26" s="30"/>
      <c r="D26" s="30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E15:E17"/>
    <mergeCell ref="A4:D4"/>
    <mergeCell ref="A24:D24"/>
  </mergeCells>
  <pageMargins left="0.7" right="0.7" top="0.75" bottom="0.75" header="0.3" footer="0.3"/>
  <pageSetup paperSize="9" scale="61" orientation="portrait" r:id="rId1"/>
  <rowBreaks count="1" manualBreakCount="1">
    <brk id="2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2021-04-26T13:16:04Z</dcterms:modified>
</cp:coreProperties>
</file>