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4\"/>
    </mc:Choice>
  </mc:AlternateContent>
  <xr:revisionPtr revIDLastSave="0" documentId="13_ncr:1_{0745DF5E-2064-454C-A1DB-2D358D4282EA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Лист2!$A$1:$E$28</definedName>
  </definedNames>
  <calcPr calcId="181029"/>
</workbook>
</file>

<file path=xl/calcChain.xml><?xml version="1.0" encoding="utf-8"?>
<calcChain xmlns="http://schemas.openxmlformats.org/spreadsheetml/2006/main">
  <c r="E18" i="2" l="1"/>
  <c r="E20" i="2"/>
  <c r="E12" i="2"/>
  <c r="E7" i="2"/>
  <c r="E15" i="2"/>
  <c r="E10" i="2"/>
  <c r="A5" i="2" l="1"/>
  <c r="C21" i="2"/>
  <c r="D21" i="2"/>
  <c r="D22" i="2" s="1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<sst xmlns="http://schemas.openxmlformats.org/spreadsheetml/2006/main" count="27" uniqueCount="27">
  <si>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</si>
  <si>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</si>
  <si>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</si>
  <si>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</si>
  <si>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</si>
  <si>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</si>
  <si>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</si>
  <si>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</si>
  <si>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</si>
  <si>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</si>
  <si>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</si>
  <si>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</si>
  <si>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</si>
  <si>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</si>
  <si>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</si>
  <si>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</si>
  <si>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</si>
  <si>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</si>
  <si>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</si>
  <si>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</si>
  <si>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Шевченка буд 19</t>
  </si>
  <si>
    <t>ЗВІТ ПРО ВИКОНАННЯ КОШТОРИСУ
витрат на утримання багатоквартирного будинку та 
прибудинкової території за 9 місяців (липень 2020 р- березень 2021 р)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</si>
  <si>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- о</t>
    </r>
    <r>
      <rPr>
        <i/>
        <sz val="18"/>
        <color theme="1"/>
        <rFont val="Times New Roman"/>
        <family val="1"/>
        <charset val="204"/>
      </rPr>
      <t>бстеження покрівлі по заявці власника кв.34 щодо протікання;
- збивання бурульок над входами в під’їзди.</t>
    </r>
  </si>
  <si>
    <r>
      <t>Поточний ремонт внутрішньобудинкових систем:водопостачання, водовідведення, теплопостачання, зливової каналізації:
-з</t>
    </r>
    <r>
      <rPr>
        <i/>
        <sz val="18"/>
        <color theme="1"/>
        <rFont val="Times New Roman"/>
        <family val="1"/>
        <charset val="204"/>
      </rPr>
      <t>аміна вентилів d 15, d 20 по трубі опалення в підвалі – 7шт;
-заміна/ремонт  труб d 32 – 2м, d 40  - 2 м, вентиля d 25 – 3шт, різьб d 15 – 1шт і d 25 – 2шт в підвалі по трубах холодного водопостачання;
-ремонт труби опалення d 20 – 1,5 м;
- ремонт труб опалення d 25 – 1 м  в підвалі.</t>
    </r>
  </si>
  <si>
    <t>Запланована сума витрат на 12 місяців,  гривень</t>
  </si>
  <si>
    <t>Фактична сума витрат за 9 місяців, гривень</t>
  </si>
  <si>
    <t>Адміністрація КП "ЖЕК"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</si>
</sst>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  <font>
      <sz val="18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7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14" fillId="2" borderId="0" xfId="0" applyNumberFormat="1" applyFont="1" applyFill="1"/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view="pageBreakPreview" topLeftCell="A17" zoomScale="60" zoomScaleNormal="59" zoomScalePageLayoutView="55" workbookViewId="0">
      <selection activeCell="I22" sqref="I22"/>
    </sheetView>
  </sheetViews>
  <sheetFormatPr defaultRowHeight="15" x14ac:dyDescent="0.25"/>
  <cols>
    <col min="1" max="1" width="10.140625" customWidth="1"/>
    <col min="2" max="2" width="100.7109375" customWidth="1"/>
    <col min="3" max="3" width="25.85546875" customWidth="1"/>
    <col min="4" max="4" width="0.28515625" customWidth="1"/>
    <col min="5" max="5" width="20.7109375" customWidth="1"/>
    <col min="14" max="14" width="14.85546875" customWidth="1"/>
    <col min="15" max="15" width="17.42578125" customWidth="1"/>
    <col min="16" max="16" width="12.42578125" customWidth="1"/>
  </cols>
  <sheetData>
    <row r="1" spans="1:5" ht="21" x14ac:dyDescent="0.35">
      <c r="A1" s="3"/>
      <c r="B1" s="31" t="s">
        <v>17</v>
      </c>
      <c r="C1" s="32"/>
      <c r="D1" s="2"/>
    </row>
    <row r="2" spans="1:5" ht="21" x14ac:dyDescent="0.35">
      <c r="A2" s="3"/>
      <c r="B2" s="31" t="s">
        <v>16</v>
      </c>
      <c r="C2" s="32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21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20</v>
      </c>
      <c r="C5" s="4"/>
      <c r="D5" s="1"/>
    </row>
    <row r="6" spans="1:5" ht="96.75" customHeight="1" x14ac:dyDescent="0.25">
      <c r="A6" s="26" t="s">
        <v>0</v>
      </c>
      <c r="B6" s="27" t="s">
        <v>1</v>
      </c>
      <c r="C6" s="26" t="s">
        <v>24</v>
      </c>
      <c r="D6" s="26" t="s">
        <v>2</v>
      </c>
      <c r="E6" s="28" t="s">
        <v>25</v>
      </c>
    </row>
    <row r="7" spans="1:5" ht="81" customHeight="1" x14ac:dyDescent="0.25">
      <c r="A7" s="9">
        <v>1</v>
      </c>
      <c r="B7" s="8" t="s">
        <v>18</v>
      </c>
      <c r="C7" s="10">
        <v>61191.94</v>
      </c>
      <c r="D7" s="11"/>
      <c r="E7" s="12">
        <f>3625.26+130.66+4425.79+81.19+3561.2+211.94+4299.04+258.88+3252.55+143.68+3418.56+1846.61+3154.58+68.96+3630.31+308.71+3853.83+215.24</f>
        <v>36486.99</v>
      </c>
    </row>
    <row r="8" spans="1:5" ht="28.5" hidden="1" customHeight="1" x14ac:dyDescent="0.35">
      <c r="A8" s="9">
        <v>2</v>
      </c>
      <c r="B8" s="13" t="s">
        <v>3</v>
      </c>
      <c r="C8" s="14"/>
      <c r="D8" s="11"/>
      <c r="E8" s="29"/>
    </row>
    <row r="9" spans="1:5" ht="26.25" hidden="1" customHeight="1" x14ac:dyDescent="0.35">
      <c r="A9" s="9">
        <v>3</v>
      </c>
      <c r="B9" s="15" t="s">
        <v>4</v>
      </c>
      <c r="C9" s="10"/>
      <c r="D9" s="11"/>
      <c r="E9" s="29"/>
    </row>
    <row r="10" spans="1:5" ht="33" customHeight="1" x14ac:dyDescent="0.35">
      <c r="A10" s="9">
        <v>4</v>
      </c>
      <c r="B10" s="15" t="s">
        <v>19</v>
      </c>
      <c r="C10" s="10">
        <v>3331.34</v>
      </c>
      <c r="D10" s="11"/>
      <c r="E10" s="9">
        <f>720.39+1046.06+2605.44</f>
        <v>4371.8899999999994</v>
      </c>
    </row>
    <row r="11" spans="1:5" ht="112.5" hidden="1" customHeight="1" x14ac:dyDescent="0.35">
      <c r="A11" s="9">
        <v>5</v>
      </c>
      <c r="B11" s="15" t="s">
        <v>5</v>
      </c>
      <c r="C11" s="10"/>
      <c r="D11" s="11"/>
      <c r="E11" s="14"/>
    </row>
    <row r="12" spans="1:5" ht="167.25" customHeight="1" x14ac:dyDescent="0.35">
      <c r="A12" s="9">
        <v>6</v>
      </c>
      <c r="B12" s="15" t="s">
        <v>22</v>
      </c>
      <c r="C12" s="10">
        <v>33657.86</v>
      </c>
      <c r="D12" s="11"/>
      <c r="E12" s="33">
        <f>10380.88+4609.42+820.67+510.22+475.07+761.42+1033.82+892.03+4058.46</f>
        <v>23541.989999999994</v>
      </c>
    </row>
    <row r="13" spans="1:5" ht="209.25" x14ac:dyDescent="0.25">
      <c r="A13" s="9">
        <v>7</v>
      </c>
      <c r="B13" s="16" t="s">
        <v>23</v>
      </c>
      <c r="C13" s="10">
        <v>21346.43</v>
      </c>
      <c r="D13" s="11"/>
      <c r="E13" s="33"/>
    </row>
    <row r="14" spans="1:5" ht="69.75" hidden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36" customHeight="1" x14ac:dyDescent="0.25">
      <c r="A15" s="9">
        <v>9</v>
      </c>
      <c r="B15" s="8" t="s">
        <v>7</v>
      </c>
      <c r="C15" s="10">
        <v>52055.99</v>
      </c>
      <c r="D15" s="11"/>
      <c r="E15" s="33">
        <f>5848.75+6025.27+5474.1+5427.44+5304.99+3842.22+7525.55+5468.54+5233.57</f>
        <v>50150.430000000008</v>
      </c>
    </row>
    <row r="16" spans="1:5" ht="55.5" hidden="1" customHeight="1" x14ac:dyDescent="0.35">
      <c r="A16" s="9">
        <v>10</v>
      </c>
      <c r="B16" s="15" t="s">
        <v>8</v>
      </c>
      <c r="C16" s="10"/>
      <c r="D16" s="11"/>
      <c r="E16" s="33"/>
    </row>
    <row r="17" spans="1:5" ht="69.75" customHeight="1" x14ac:dyDescent="0.35">
      <c r="A17" s="9">
        <v>11</v>
      </c>
      <c r="B17" s="15" t="s">
        <v>9</v>
      </c>
      <c r="C17" s="10">
        <v>6025.79</v>
      </c>
      <c r="D17" s="11"/>
      <c r="E17" s="33"/>
    </row>
    <row r="18" spans="1:5" ht="23.25" x14ac:dyDescent="0.35">
      <c r="A18" s="9">
        <v>12</v>
      </c>
      <c r="B18" s="13" t="s">
        <v>10</v>
      </c>
      <c r="C18" s="14">
        <v>790.42</v>
      </c>
      <c r="D18" s="11"/>
      <c r="E18" s="9">
        <f>101.26+96.14+98.23</f>
        <v>295.63</v>
      </c>
    </row>
    <row r="19" spans="1:5" ht="23.25" hidden="1" x14ac:dyDescent="0.35">
      <c r="A19" s="9">
        <v>13</v>
      </c>
      <c r="B19" s="13" t="s">
        <v>11</v>
      </c>
      <c r="C19" s="14"/>
      <c r="D19" s="11"/>
      <c r="E19" s="14"/>
    </row>
    <row r="20" spans="1:5" ht="99" customHeight="1" x14ac:dyDescent="0.35">
      <c r="A20" s="9">
        <v>14</v>
      </c>
      <c r="B20" s="15" t="s">
        <v>12</v>
      </c>
      <c r="C20" s="10">
        <v>1811.71</v>
      </c>
      <c r="D20" s="11"/>
      <c r="E20" s="9">
        <f>113.96+146.72+117.93+112.31+117.45+95.61+104.74+116.43+122.05</f>
        <v>1047.2</v>
      </c>
    </row>
    <row r="21" spans="1:5" ht="23.25" x14ac:dyDescent="0.3">
      <c r="A21" s="17">
        <v>15</v>
      </c>
      <c r="B21" s="18" t="s">
        <v>13</v>
      </c>
      <c r="C21" s="19">
        <f>ROUND((C7+C8+C9+C10+C11+C12+C13+C14+C15+C16+C17+C18+C19+C20)*[1]розрахунок!D42/100,2)</f>
        <v>18021.150000000001</v>
      </c>
      <c r="D21" s="20">
        <f>ROUND((D7+D8+D9+D10+D11+D12+D13+D14+D15+D16+D17+D18+D19+D20)*[1]розрахунок!D42/100,3)</f>
        <v>0</v>
      </c>
      <c r="E21" s="14">
        <f>SUM(E7:E20)*10%</f>
        <v>11589.413</v>
      </c>
    </row>
    <row r="22" spans="1:5" ht="23.25" x14ac:dyDescent="0.3">
      <c r="A22" s="17">
        <v>16</v>
      </c>
      <c r="B22" s="18" t="s">
        <v>14</v>
      </c>
      <c r="C22" s="17">
        <f>ROUND((C7+C8+C9+C10+C11+C12+C13+C14+C15+C16+C17+C18+C19+C20+C21)*0.2,2)-0.01</f>
        <v>39646.519999999997</v>
      </c>
      <c r="D22" s="20">
        <f>ROUND((D7+D8+D9+D10+D11+D12+D13+D14+D15+D16+D17+D18+D19+D20+D21)*[1]розрахунок!D41/100,3)</f>
        <v>0</v>
      </c>
      <c r="E22" s="14">
        <f>SUM(E7:E21)*20%</f>
        <v>25496.708600000002</v>
      </c>
    </row>
    <row r="23" spans="1:5" ht="45" customHeight="1" x14ac:dyDescent="0.3">
      <c r="A23" s="17">
        <v>17</v>
      </c>
      <c r="B23" s="21" t="s">
        <v>15</v>
      </c>
      <c r="C23" s="22">
        <f>SUM(C7:C22)-0.01</f>
        <v>237879.13999999998</v>
      </c>
      <c r="D23" s="19">
        <f>D22+D21+D20+D19+D18+D17+D16+D15+D14+D13+D12+D11+D10+D9+D8+D7</f>
        <v>0</v>
      </c>
      <c r="E23" s="14">
        <f>SUM(E7:E22)</f>
        <v>152980.25160000002</v>
      </c>
    </row>
    <row r="24" spans="1:5" ht="23.25" x14ac:dyDescent="0.35">
      <c r="A24" s="35"/>
      <c r="B24" s="35"/>
      <c r="C24" s="35"/>
      <c r="D24" s="35"/>
      <c r="E24" s="23"/>
    </row>
    <row r="25" spans="1:5" ht="23.25" x14ac:dyDescent="0.35">
      <c r="A25" s="30"/>
      <c r="B25" s="30"/>
      <c r="C25" s="30"/>
      <c r="D25" s="30"/>
      <c r="E25" s="23"/>
    </row>
    <row r="26" spans="1:5" ht="23.25" x14ac:dyDescent="0.35">
      <c r="A26" s="30" t="s">
        <v>26</v>
      </c>
      <c r="B26" s="30"/>
      <c r="C26" s="30"/>
      <c r="D26" s="30"/>
      <c r="E26" s="36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E15:E17"/>
    <mergeCell ref="A4:D4"/>
    <mergeCell ref="A24:D24"/>
  </mergeCells>
  <pageMargins left="0.7" right="0.7" top="0.75" bottom="0.75" header="0.3" footer="0.3"/>
  <pageSetup paperSize="9" scale="61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2021-04-05T13:45:15Z</cp:lastPrinted>
  <dcterms:created xsi:type="dcterms:W3CDTF">2020-04-09T12:14:42Z</dcterms:created>
  <dcterms:modified xsi:type="dcterms:W3CDTF">2021-04-26T13:25:38Z</dcterms:modified>
</cp:coreProperties>
</file>