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.06\"/>
    </mc:Choice>
  </mc:AlternateContent>
  <xr:revisionPtr revIDLastSave="0" documentId="13_ncr:1_{26E35B3D-4D81-4AD6-9923-9085D3FBAB19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81029"/>
</workbook>
</file>

<file path=xl/calcChain.xml><?xml version="1.0" encoding="utf-8"?>
<calcChain xmlns="http://schemas.openxmlformats.org/spreadsheetml/2006/main">
  <c r="E20" i="2" l="1"/>
  <c r="E12" i="2"/>
  <c r="E7" i="2"/>
  <c r="E15" i="2"/>
  <c r="E10" i="2"/>
  <c r="E18" i="2"/>
  <c r="C23" i="2"/>
  <c r="C22" i="2"/>
  <c r="C21" i="2" l="1"/>
  <c r="A5" i="2" l="1"/>
  <c r="D21" i="2"/>
  <c r="D22" i="2" s="1"/>
  <c r="D23" i="2" s="1"/>
  <c r="E21" i="2" l="1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<sst xmlns="http://schemas.openxmlformats.org/spreadsheetml/2006/main" count="27" uniqueCount="27">
  <si>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</si>
  <si>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</si>
  <si>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</si>
  <si>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</si>
  <si>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</si>
  <si>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</si>
  <si>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</si>
  <si>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</si>
  <si>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</si>
  <si>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</si>
  <si>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</si>
  <si>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</si>
  <si>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</si>
  <si>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</si>
  <si>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</si>
  <si>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</si>
  <si>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</si>
  <si>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</si>
  <si>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</si>
  <si>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Адміністрація "ЖЕК"</t>
  </si>
  <si>
    <t>м. Канів вул. О. Кошового буд 10</t>
  </si>
  <si>
    <t>Запланована сума витрат на 12 місяців,  гривень</t>
  </si>
  <si>
    <t>Фактична сума витрат за 9 місяців, гривень</t>
  </si>
  <si>
    <t xml:space="preserve">ЗВІТ ПРО ВИКОНАННЯ КОШТОРИСУ
витрат на утримання багатоквартирного будинку та 
прибудинкової території за 9 місяців (вересень 2020 р - травень 2021 р.) </t>
  </si>
  <si>
    <t>Винагорода управителю (рентабельність)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</si>
  <si>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>- розчищення дерев від порослі з застосуванням автовишки та дробіння гілок;
- ремонт покрівлі над кв.69 та 33</t>
    </r>
    <r>
      <rPr>
        <sz val="18"/>
        <color theme="1"/>
        <rFont val="Times New Roman"/>
        <family val="1"/>
        <charset val="204"/>
      </rPr>
      <t xml:space="preserve">
</t>
    </r>
  </si>
  <si>
    <r>
      <t>Поточний ремонт внутрішньобудинкових систем:водопостачання, водовідведення, теплопостачання:
- р</t>
    </r>
    <r>
      <rPr>
        <i/>
        <sz val="18"/>
        <color theme="1"/>
        <rFont val="Times New Roman"/>
        <family val="1"/>
        <charset val="204"/>
      </rPr>
      <t>емонт труб ø76 ø50, ø40 опалення в підвалі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</si>
</sst>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0" fillId="0" borderId="0" xfId="0" applyNumberFormat="1"/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topLeftCell="A12" zoomScale="60" zoomScaleNormal="59" zoomScalePageLayoutView="55" workbookViewId="0">
      <selection activeCell="B15" sqref="B15"/>
    </sheetView>
  </sheetViews>
  <sheetFormatPr defaultRowHeight="15" x14ac:dyDescent="0.25"/>
  <cols>
    <col min="1" max="1" width="10.140625" customWidth="1"/>
    <col min="2" max="2" width="89.140625" customWidth="1"/>
    <col min="3" max="3" width="25.85546875" customWidth="1"/>
    <col min="4" max="4" width="0.28515625" customWidth="1"/>
    <col min="5" max="5" width="20.7109375" customWidth="1"/>
    <col min="14" max="14" width="17.28515625" customWidth="1"/>
    <col min="15" max="15" width="17.42578125" customWidth="1"/>
    <col min="16" max="16" width="12.42578125" customWidth="1"/>
  </cols>
  <sheetData>
    <row r="1" spans="1:14" ht="21" x14ac:dyDescent="0.35">
      <c r="A1" s="3"/>
      <c r="B1" s="31" t="s">
        <v>16</v>
      </c>
      <c r="C1" s="32"/>
      <c r="D1" s="2"/>
    </row>
    <row r="2" spans="1:14" ht="21" x14ac:dyDescent="0.35">
      <c r="A2" s="3"/>
      <c r="B2" s="31" t="s">
        <v>15</v>
      </c>
      <c r="C2" s="32"/>
      <c r="D2" s="2"/>
    </row>
    <row r="3" spans="1:14" ht="18.75" x14ac:dyDescent="0.3">
      <c r="A3" s="3"/>
      <c r="B3" s="6"/>
      <c r="C3" s="7"/>
      <c r="D3" s="2"/>
    </row>
    <row r="4" spans="1:14" ht="69" customHeight="1" x14ac:dyDescent="0.25">
      <c r="A4" s="35" t="s">
        <v>23</v>
      </c>
      <c r="B4" s="35"/>
      <c r="C4" s="35"/>
      <c r="D4" s="35"/>
    </row>
    <row r="5" spans="1:14" ht="20.25" x14ac:dyDescent="0.3">
      <c r="A5" s="24" t="str">
        <f>[1]Характеристика!A6</f>
        <v>Адреса</v>
      </c>
      <c r="B5" s="25" t="s">
        <v>20</v>
      </c>
      <c r="C5" s="4"/>
      <c r="D5" s="1"/>
    </row>
    <row r="6" spans="1:14" ht="95.25" customHeight="1" x14ac:dyDescent="0.25">
      <c r="A6" s="26" t="s">
        <v>0</v>
      </c>
      <c r="B6" s="27" t="s">
        <v>1</v>
      </c>
      <c r="C6" s="26" t="s">
        <v>21</v>
      </c>
      <c r="D6" s="26" t="s">
        <v>2</v>
      </c>
      <c r="E6" s="28" t="s">
        <v>22</v>
      </c>
      <c r="N6" s="29"/>
    </row>
    <row r="7" spans="1:14" ht="81" customHeight="1" x14ac:dyDescent="0.25">
      <c r="A7" s="9">
        <v>1</v>
      </c>
      <c r="B7" s="8" t="s">
        <v>17</v>
      </c>
      <c r="C7" s="10">
        <v>55049.440000000002</v>
      </c>
      <c r="D7" s="11"/>
      <c r="E7" s="12">
        <f>3325.49+146.91+3877.65+264.69+3641.06+188.02+4051.26+83.02+3702.45+91.43+3711.71+364.14+3936.6+149.93+3747.35+87.51+3845.31+1046.02</f>
        <v>36260.549999999988</v>
      </c>
    </row>
    <row r="8" spans="1:14" ht="28.5" hidden="1" customHeight="1" x14ac:dyDescent="0.35">
      <c r="A8" s="9">
        <v>2</v>
      </c>
      <c r="B8" s="13" t="s">
        <v>3</v>
      </c>
      <c r="C8" s="14">
        <v>0</v>
      </c>
      <c r="D8" s="11"/>
      <c r="E8" s="37"/>
    </row>
    <row r="9" spans="1:14" ht="26.25" hidden="1" customHeight="1" x14ac:dyDescent="0.35">
      <c r="A9" s="9">
        <v>3</v>
      </c>
      <c r="B9" s="15" t="s">
        <v>4</v>
      </c>
      <c r="C9" s="10">
        <v>0</v>
      </c>
      <c r="D9" s="11"/>
      <c r="E9" s="34"/>
    </row>
    <row r="10" spans="1:14" ht="33" customHeight="1" x14ac:dyDescent="0.35">
      <c r="A10" s="9">
        <v>4</v>
      </c>
      <c r="B10" s="15" t="s">
        <v>18</v>
      </c>
      <c r="C10" s="10">
        <v>3040.24</v>
      </c>
      <c r="D10" s="11"/>
      <c r="E10" s="9">
        <f>98.04+1705.85+4419.74</f>
        <v>6223.6299999999992</v>
      </c>
    </row>
    <row r="11" spans="1:14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</row>
    <row r="12" spans="1:14" ht="213" customHeight="1" x14ac:dyDescent="0.35">
      <c r="A12" s="9">
        <v>6</v>
      </c>
      <c r="B12" s="15" t="s">
        <v>25</v>
      </c>
      <c r="C12" s="10">
        <v>81223.78</v>
      </c>
      <c r="D12" s="11"/>
      <c r="E12" s="33">
        <f>470.75+505.57+5737.03+24027.51+1603.12+3242.22+952.19+11899.12+20367.96</f>
        <v>68805.47</v>
      </c>
    </row>
    <row r="13" spans="1:14" ht="78" customHeight="1" x14ac:dyDescent="0.25">
      <c r="A13" s="9">
        <v>7</v>
      </c>
      <c r="B13" s="16" t="s">
        <v>26</v>
      </c>
      <c r="C13" s="10">
        <v>16614.14</v>
      </c>
      <c r="D13" s="11"/>
      <c r="E13" s="34"/>
    </row>
    <row r="14" spans="1:14" ht="91.5" hidden="1" customHeight="1" x14ac:dyDescent="0.25">
      <c r="A14" s="9">
        <v>8</v>
      </c>
      <c r="B14" s="8" t="s">
        <v>6</v>
      </c>
      <c r="C14" s="10">
        <v>0</v>
      </c>
      <c r="D14" s="11"/>
      <c r="E14" s="14"/>
    </row>
    <row r="15" spans="1:14" ht="52.5" customHeight="1" x14ac:dyDescent="0.25">
      <c r="A15" s="9">
        <v>9</v>
      </c>
      <c r="B15" s="8" t="s">
        <v>7</v>
      </c>
      <c r="C15" s="10">
        <v>48991.7</v>
      </c>
      <c r="D15" s="11"/>
      <c r="E15" s="33">
        <f>5893.83+5324.03+5356.5+5977.61+4863.3+3758.51+4835.86+7439.22+5071.83</f>
        <v>48520.69</v>
      </c>
    </row>
    <row r="16" spans="1:14" ht="12.75" hidden="1" customHeight="1" x14ac:dyDescent="0.35">
      <c r="A16" s="9">
        <v>10</v>
      </c>
      <c r="B16" s="15" t="s">
        <v>8</v>
      </c>
      <c r="C16" s="10">
        <v>0</v>
      </c>
      <c r="D16" s="11"/>
      <c r="E16" s="38"/>
    </row>
    <row r="17" spans="1:15" ht="69.75" customHeight="1" x14ac:dyDescent="0.35">
      <c r="A17" s="9">
        <v>11</v>
      </c>
      <c r="B17" s="15" t="s">
        <v>9</v>
      </c>
      <c r="C17" s="10">
        <v>5341</v>
      </c>
      <c r="D17" s="11"/>
      <c r="E17" s="34"/>
    </row>
    <row r="18" spans="1:15" ht="23.25" x14ac:dyDescent="0.35">
      <c r="A18" s="9">
        <v>12</v>
      </c>
      <c r="B18" s="13" t="s">
        <v>10</v>
      </c>
      <c r="C18" s="14">
        <v>773.77</v>
      </c>
      <c r="D18" s="11"/>
      <c r="E18" s="9">
        <f>96.14+101.26+98.23</f>
        <v>295.63</v>
      </c>
    </row>
    <row r="19" spans="1:15" ht="23.25" hidden="1" x14ac:dyDescent="0.35">
      <c r="A19" s="9">
        <v>13</v>
      </c>
      <c r="B19" s="13" t="s">
        <v>11</v>
      </c>
      <c r="C19" s="14">
        <v>0</v>
      </c>
      <c r="D19" s="11"/>
      <c r="E19" s="14"/>
      <c r="O19">
        <v>14624.79</v>
      </c>
    </row>
    <row r="20" spans="1:15" ht="99" customHeight="1" x14ac:dyDescent="0.35">
      <c r="A20" s="9">
        <v>14</v>
      </c>
      <c r="B20" s="15" t="s">
        <v>12</v>
      </c>
      <c r="C20" s="10">
        <v>1954.95</v>
      </c>
      <c r="D20" s="11"/>
      <c r="E20" s="14">
        <f>72.79+72.08+78.62+92.57+158.14+82.51+74.36+66.8</f>
        <v>697.87</v>
      </c>
    </row>
    <row r="21" spans="1:15" ht="23.25" x14ac:dyDescent="0.3">
      <c r="A21" s="17">
        <v>15</v>
      </c>
      <c r="B21" s="18" t="s">
        <v>24</v>
      </c>
      <c r="C21" s="19">
        <f>(C7+C8+C9+C10+C11+C12+C13+C14+C15+C16+C17+C18+C19+C20)*10%</f>
        <v>21298.902000000002</v>
      </c>
      <c r="D21" s="20">
        <f>ROUND((D7+D8+D9+D10+D11+D12+D13+D14+D15+D16+D17+D18+D19+D20)*[1]розрахунок!D42/100,3)</f>
        <v>0</v>
      </c>
      <c r="E21" s="14">
        <f>SUM(E7:E20)*10%</f>
        <v>16080.384</v>
      </c>
    </row>
    <row r="22" spans="1:15" ht="23.25" x14ac:dyDescent="0.3">
      <c r="A22" s="17">
        <v>16</v>
      </c>
      <c r="B22" s="18" t="s">
        <v>13</v>
      </c>
      <c r="C22" s="19">
        <f>ROUND((C7+C8+C9+C10+C11+C12+C13+C14+C15+C16+C17+C18+C19+C20+C21)*0.2,2)+0.01</f>
        <v>46857.590000000004</v>
      </c>
      <c r="D22" s="20">
        <f>ROUND((D7+D8+D9+D10+D11+D12+D13+D14+D15+D16+D17+D18+D19+D20+D21)*[1]розрахунок!D41/100,3)</f>
        <v>0</v>
      </c>
      <c r="E22" s="14">
        <f>SUM(E7:E21)*20%</f>
        <v>35376.844799999999</v>
      </c>
    </row>
    <row r="23" spans="1:15" ht="45" customHeight="1" x14ac:dyDescent="0.3">
      <c r="A23" s="17">
        <v>17</v>
      </c>
      <c r="B23" s="21" t="s">
        <v>14</v>
      </c>
      <c r="C23" s="22">
        <f>SUM(C7:C22)+0.01</f>
        <v>281145.522</v>
      </c>
      <c r="D23" s="19">
        <f>D22+D21+D20+D19+D18+D17+D16+D15+D14+D13+D12+D11+D10+D9+D8+D7</f>
        <v>0</v>
      </c>
      <c r="E23" s="14">
        <f>SUM(E7:E22)</f>
        <v>212261.06879999998</v>
      </c>
    </row>
    <row r="24" spans="1:15" ht="23.25" x14ac:dyDescent="0.35">
      <c r="A24" s="36"/>
      <c r="B24" s="36"/>
      <c r="C24" s="36"/>
      <c r="D24" s="36"/>
      <c r="E24" s="23"/>
    </row>
    <row r="25" spans="1:15" ht="23.25" x14ac:dyDescent="0.35">
      <c r="A25" s="30" t="s">
        <v>19</v>
      </c>
      <c r="B25" s="30"/>
      <c r="C25" s="30"/>
      <c r="D25" s="30"/>
      <c r="E25" s="23"/>
    </row>
    <row r="26" spans="1:15" ht="23.25" x14ac:dyDescent="0.35">
      <c r="A26" s="30"/>
      <c r="B26" s="30"/>
      <c r="C26" s="30"/>
      <c r="D26" s="30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12:E13"/>
    <mergeCell ref="A4:D4"/>
    <mergeCell ref="A24:D24"/>
    <mergeCell ref="E8:E9"/>
    <mergeCell ref="E15:E17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2020-04-10T05:49:27Z</cp:lastPrinted>
  <dcterms:created xsi:type="dcterms:W3CDTF">2020-04-09T12:14:42Z</dcterms:created>
  <dcterms:modified xsi:type="dcterms:W3CDTF">2021-07-02T05:31:28Z</dcterms:modified>
</cp:coreProperties>
</file>