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7\"/>
    </mc:Choice>
  </mc:AlternateContent>
  <xr:revisionPtr revIDLastSave="0" documentId="13_ncr:1_{CCA740D7-B337-4C2E-BEBB-E7F5F22BE1CA}" xr6:coauthVersionLast="47" xr6:coauthVersionMax="47" xr10:uidLastSave="{00000000-0000-0000-0000-000000000000}"/>
  <bookViews>
    <workbookView xWindow="30" yWindow="30" windowWidth="19170" windowHeight="1089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15" i="2"/>
  <c r="E18" i="2"/>
  <c r="E10" i="2"/>
  <c r="C21" i="2"/>
  <c r="A5" i="2" l="1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<sst xmlns="http://schemas.openxmlformats.org/spreadsheetml/2006/main" count="27" uniqueCount="27">
  <si>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</si>
  <si>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</si>
  <si>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</si>
  <si>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</si>
  <si>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</si>
  <si>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</si>
  <si>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</si>
  <si>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</si>
  <si>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</si>
  <si>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</si>
  <si>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</si>
  <si>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</si>
  <si>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</si>
  <si>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</si>
  <si>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</si>
  <si>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</si>
  <si>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</si>
  <si>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</si>
  <si>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</si>
  <si>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</si>
  <si>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</si>
  <si>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</si>
  <si>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 xml:space="preserve">ЗВІТ ПРО ВИКОНАННЯ КОШТОРИСУ
витрат на утримання багатоквартирного будинку та 
прибудинкової території за 9 місяців (жовтень 2020 р- червень 2021 р.) </t>
  </si>
  <si>
    <t>м. Канів вул. Маршала Рибалки буд 1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</si>
  <si>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 ремонт дверного отвору в рамку управління;
- виготовлення,  встановлення та пофарбування стола і лавочки;
- бетонування площадки під стіл і лавочки;
- оббивання плитки на фасаді будинку;
- штукатурка фасаду;
- виготовлення, установка та фарбування дерев´яних поручнів;
- ремонт дверей, установка шпінгалетів та ручок.
</t>
    </r>
  </si>
  <si>
    <r>
      <t xml:space="preserve">Поточний ремонт внутрішньобудинкових систем:водопостачання, водовідведення, теплопостачання:
- </t>
    </r>
    <r>
      <rPr>
        <i/>
        <sz val="18"/>
        <color theme="1"/>
        <rFont val="Times New Roman"/>
        <family val="1"/>
        <charset val="204"/>
      </rPr>
      <t xml:space="preserve">заміна вентелів на трубах центрального теплопостачання - 8 шт;
- заміна труб холодного водопостачання - 19 м;
- заміна вентелів на трубах х/в - 4 шт;
- заміна труб каналізації - 20 м
</t>
    </r>
    <r>
      <rPr>
        <sz val="18"/>
        <color theme="1"/>
        <rFont val="Times New Roman"/>
        <family val="1"/>
        <charset val="204"/>
      </rPr>
      <t xml:space="preserve">
</t>
    </r>
  </si>
  <si>
    <t>Винагорода управителю (рентабельність)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</si>
</sst>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3" zoomScale="46" zoomScaleNormal="59" zoomScaleSheetLayoutView="46" zoomScalePageLayoutView="55" workbookViewId="0">
      <selection activeCell="N4" sqref="N4:N25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22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23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5" ht="81" customHeight="1" x14ac:dyDescent="0.25">
      <c r="A7" s="9">
        <v>1</v>
      </c>
      <c r="B7" s="8" t="s">
        <v>17</v>
      </c>
      <c r="C7" s="10">
        <v>67978.14</v>
      </c>
      <c r="D7" s="11"/>
      <c r="E7" s="12">
        <f>3983.72+235.27+3475.21+252.55+3866.73+73.79+8252.02+81.27+6903.17+219.55+10943.46+2445.35+5261.52+80.83+3576.66+77.78+3363.63+507.95</f>
        <v>53600.46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36"/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33"/>
    </row>
    <row r="10" spans="1:5" ht="33" customHeight="1" x14ac:dyDescent="0.35">
      <c r="A10" s="9">
        <v>4</v>
      </c>
      <c r="B10" s="15" t="s">
        <v>18</v>
      </c>
      <c r="C10" s="10">
        <v>4317.33</v>
      </c>
      <c r="D10" s="11"/>
      <c r="E10" s="9">
        <f>436.7+3008.39+234.24</f>
        <v>3679.33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348" customHeight="1" x14ac:dyDescent="0.35">
      <c r="A12" s="9">
        <v>6</v>
      </c>
      <c r="B12" s="15" t="s">
        <v>24</v>
      </c>
      <c r="C12" s="10">
        <v>31208.85</v>
      </c>
      <c r="D12" s="11"/>
      <c r="E12" s="32">
        <f>14166.25+3474.65+4886.48+12442.07+5306.33+634.94+732.18+4172.65+1217.78</f>
        <v>47033.33</v>
      </c>
    </row>
    <row r="13" spans="1:5" ht="182.25" customHeight="1" x14ac:dyDescent="0.25">
      <c r="A13" s="9">
        <v>7</v>
      </c>
      <c r="B13" s="16" t="s">
        <v>25</v>
      </c>
      <c r="C13" s="10">
        <v>37434.199999999997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41016.21</v>
      </c>
      <c r="D15" s="11"/>
      <c r="E15" s="32">
        <f>4460.26+4355.33+4933.74+4146.53+4895+4188.7+4265.77+5310.84+4077.81</f>
        <v>40633.979999999996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15" ht="69.75" customHeight="1" x14ac:dyDescent="0.35">
      <c r="A17" s="9">
        <v>11</v>
      </c>
      <c r="B17" s="15" t="s">
        <v>9</v>
      </c>
      <c r="C17" s="10">
        <v>5210.8500000000004</v>
      </c>
      <c r="D17" s="11"/>
      <c r="E17" s="33"/>
    </row>
    <row r="18" spans="1:15" ht="23.25" x14ac:dyDescent="0.35">
      <c r="A18" s="9">
        <v>12</v>
      </c>
      <c r="B18" s="13" t="s">
        <v>10</v>
      </c>
      <c r="C18" s="14">
        <v>1323.49</v>
      </c>
      <c r="D18" s="11"/>
      <c r="E18" s="9">
        <f>119.73+119.16+116.98</f>
        <v>355.87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3561.66</v>
      </c>
      <c r="D20" s="11"/>
      <c r="E20" s="9">
        <f>295.01+328.15+323.13+245.84+265.89+299.12+359.68+291.71+263.28</f>
        <v>2671.8099999999995</v>
      </c>
    </row>
    <row r="21" spans="1:15" ht="23.25" x14ac:dyDescent="0.3">
      <c r="A21" s="17">
        <v>15</v>
      </c>
      <c r="B21" s="18" t="s">
        <v>26</v>
      </c>
      <c r="C21" s="19">
        <f>(C7+C8+C9+C10+C11+C12+C13+C14+C15+C16+C17+C18+C19+C20)*10%</f>
        <v>19205.073</v>
      </c>
      <c r="D21" s="20">
        <f>ROUND((D7+D8+D9+D10+D11+D12+D13+D14+D15+D16+D17+D18+D19+D20)*[1]розрахунок!D42/100,3)</f>
        <v>0</v>
      </c>
      <c r="E21" s="14">
        <f>SUM(E7:E20)*10%</f>
        <v>14797.477999999997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42251.16</v>
      </c>
      <c r="D22" s="20">
        <f>ROUND((D7+D8+D9+D10+D11+D12+D13+D14+D15+D16+D17+D18+D19+D20+D21)*[1]розрахунок!D41/100,3)</f>
        <v>0</v>
      </c>
      <c r="E22" s="14">
        <f>SUM(E7:E21)*20%</f>
        <v>32554.451599999997</v>
      </c>
    </row>
    <row r="23" spans="1:15" ht="45" customHeight="1" x14ac:dyDescent="0.3">
      <c r="A23" s="17">
        <v>17</v>
      </c>
      <c r="B23" s="21" t="s">
        <v>14</v>
      </c>
      <c r="C23" s="22">
        <f>SUM(C7:C22)</f>
        <v>253506.96300000002</v>
      </c>
      <c r="D23" s="19">
        <f>D22+D21+D20+D19+D18+D17+D16+D15+D14+D13+D12+D11+D10+D9+D8+D7</f>
        <v>0</v>
      </c>
      <c r="E23" s="14">
        <f>SUM(E7:E22)</f>
        <v>195326.70959999997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2021-07-02T05:37:54Z</cp:lastPrinted>
  <dcterms:created xsi:type="dcterms:W3CDTF">2020-04-09T12:14:42Z</dcterms:created>
  <dcterms:modified xsi:type="dcterms:W3CDTF">2021-07-27T05:35:15Z</dcterms:modified>
</cp:coreProperties>
</file>