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stera\D\Мои документы\ЗАГАЛЬНІ ДОКУМЕНТИ\ЗВІТ\2021\до 30.07\"/>
    </mc:Choice>
  </mc:AlternateContent>
  <xr:revisionPtr revIDLastSave="0" documentId="13_ncr:1_{58BEE24F-9155-4F00-AD45-1FD2B6807B68}" xr6:coauthVersionLast="47" xr6:coauthVersionMax="47" xr10:uidLastSave="{00000000-0000-0000-0000-000000000000}"/>
  <bookViews>
    <workbookView xWindow="30" yWindow="390" windowWidth="19170" windowHeight="1089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E12" i="2" l="1"/>
  <c r="E20" i="2"/>
  <c r="E10" i="2"/>
  <c r="E7" i="2"/>
  <c r="E15" i="2"/>
  <c r="E18" i="2"/>
  <c r="C22" i="2"/>
  <c r="C21" i="2"/>
  <c r="C23" i="2" s="1"/>
  <c r="A5" i="2" l="1"/>
  <c r="D21" i="2"/>
  <c r="D22" i="2" s="1"/>
  <c r="D23" i="2" s="1"/>
  <c r="E21" i="2" l="1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<sst xmlns="http://schemas.openxmlformats.org/spreadsheetml/2006/main" count="27" uniqueCount="27">
  <si>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</si>
  <si>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</si>
  <si>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</si>
  <si>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</si>
  <si>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</si>
  <si>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</si>
  <si>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</si>
  <si>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</si>
  <si>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</si>
  <si>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</si>
  <si>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</si>
  <si>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</si>
  <si>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</si>
  <si>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</si>
  <si>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</si>
  <si>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</si>
  <si>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</si>
  <si>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</si>
  <si>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</si>
  <si>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Адміністрація "ЖЕК"</t>
  </si>
  <si>
    <t>Запланована сума витрат на 12 місяців, гривень</t>
  </si>
  <si>
    <t>Фактична сума витрат за 9 місяців, гривень</t>
  </si>
  <si>
    <t xml:space="preserve">ЗВІТ ПРО ВИКОНАННЯ КОШТОРИСУ
витрат на утримання багатоквартирного будинку та 
прибудинкової території за 9 місяців (жовтень 2020 р- червень 2021 р.) </t>
  </si>
  <si>
    <t>м. Канів вул. Героїв Дніпра буд 3</t>
  </si>
  <si>
    <t>Винагорода управителю (рентабельність)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</si>
  <si>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 xml:space="preserve">-ремонт покрівлі - 5  м2;
- ремонт лавки - 1 шт;
- виготовлення, та встановлення дошок оголошення - 2 шт;
- збивання льодяних бурульок;
- ремонт пісочниці;
- видано мешканцям фарбу для фарбування елементів дитячого майданчика.
</t>
    </r>
  </si>
  <si>
    <r>
      <t xml:space="preserve">Поточний ремонт внутрішньобудинкових систем:водопостачання, водовідведення, теплопостачання:                                                                                                         - </t>
    </r>
    <r>
      <rPr>
        <i/>
        <sz val="18"/>
        <color theme="1"/>
        <rFont val="Times New Roman"/>
        <family val="1"/>
        <charset val="204"/>
      </rPr>
      <t>заміна вентиля діам. 25мм (хол.вода) - 1шт,                                                                                                                                                                    - заміна різьби діам.25мм (хол. вода) - 2шт.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</si>
</sst>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a\&#1054;&#1051;&#1071;\&#1058;&#1072;&#1088;&#1080;&#1092;%202019\&#1059;&#1055;&#1056;&#1040;&#1042;&#1051;&#1030;&#1053;&#1053;&#1071;%202019\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7" zoomScale="46" zoomScaleNormal="59" zoomScaleSheetLayoutView="46" zoomScalePageLayoutView="55" workbookViewId="0">
      <selection activeCell="E15" sqref="E15:E17"/>
    </sheetView>
  </sheetViews>
  <sheetFormatPr defaultRowHeight="15" x14ac:dyDescent="0.25"/>
  <cols>
    <col min="1" max="1" width="10.140625" customWidth="1"/>
    <col min="2" max="2" width="112" customWidth="1"/>
    <col min="3" max="3" width="25.85546875" customWidth="1"/>
    <col min="4" max="4" width="0.28515625" customWidth="1"/>
    <col min="5" max="5" width="20.7109375" customWidth="1"/>
    <col min="13" max="13" width="11" customWidth="1"/>
    <col min="14" max="14" width="17.28515625" customWidth="1"/>
    <col min="15" max="15" width="17.42578125" customWidth="1"/>
    <col min="16" max="16" width="12.42578125" customWidth="1"/>
  </cols>
  <sheetData>
    <row r="1" spans="1:5" ht="21" x14ac:dyDescent="0.35">
      <c r="A1" s="3"/>
      <c r="B1" s="30" t="s">
        <v>16</v>
      </c>
      <c r="C1" s="31"/>
      <c r="D1" s="2"/>
    </row>
    <row r="2" spans="1:5" ht="21" x14ac:dyDescent="0.35">
      <c r="A2" s="3"/>
      <c r="B2" s="30" t="s">
        <v>15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22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23</v>
      </c>
      <c r="C5" s="4"/>
      <c r="D5" s="1"/>
    </row>
    <row r="6" spans="1:5" ht="143.25" customHeight="1" x14ac:dyDescent="0.25">
      <c r="A6" s="26" t="s">
        <v>0</v>
      </c>
      <c r="B6" s="27" t="s">
        <v>1</v>
      </c>
      <c r="C6" s="26" t="s">
        <v>20</v>
      </c>
      <c r="D6" s="26" t="s">
        <v>2</v>
      </c>
      <c r="E6" s="28" t="s">
        <v>21</v>
      </c>
    </row>
    <row r="7" spans="1:5" ht="81" customHeight="1" x14ac:dyDescent="0.25">
      <c r="A7" s="9">
        <v>1</v>
      </c>
      <c r="B7" s="8" t="s">
        <v>17</v>
      </c>
      <c r="C7" s="10">
        <v>74222.83</v>
      </c>
      <c r="D7" s="11"/>
      <c r="E7" s="12">
        <f>6430.43+429.89+5205.65+364.18+5319.87+828.95+4621.95+147.41+4874+324.34+4955.77+254.8+5030.67+2419.23+4627.7+383.9</f>
        <v>46218.740000000005</v>
      </c>
    </row>
    <row r="8" spans="1:5" ht="28.5" hidden="1" customHeight="1" x14ac:dyDescent="0.35">
      <c r="A8" s="9">
        <v>2</v>
      </c>
      <c r="B8" s="13" t="s">
        <v>3</v>
      </c>
      <c r="C8" s="14">
        <v>0</v>
      </c>
      <c r="D8" s="11"/>
      <c r="E8" s="36"/>
    </row>
    <row r="9" spans="1:5" ht="26.25" hidden="1" customHeight="1" x14ac:dyDescent="0.35">
      <c r="A9" s="9">
        <v>3</v>
      </c>
      <c r="B9" s="15" t="s">
        <v>4</v>
      </c>
      <c r="C9" s="10">
        <v>0</v>
      </c>
      <c r="D9" s="11"/>
      <c r="E9" s="33"/>
    </row>
    <row r="10" spans="1:5" ht="33" customHeight="1" x14ac:dyDescent="0.35">
      <c r="A10" s="9">
        <v>4</v>
      </c>
      <c r="B10" s="15" t="s">
        <v>18</v>
      </c>
      <c r="C10" s="10">
        <v>4797.04</v>
      </c>
      <c r="D10" s="11"/>
      <c r="E10" s="9">
        <f>96.57+1860.93+2419.77+3060.18</f>
        <v>7437.4500000000007</v>
      </c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5" ht="337.5" customHeight="1" x14ac:dyDescent="0.35">
      <c r="A12" s="9">
        <v>6</v>
      </c>
      <c r="B12" s="15" t="s">
        <v>25</v>
      </c>
      <c r="C12" s="10">
        <v>76601.490000000005</v>
      </c>
      <c r="D12" s="11"/>
      <c r="E12" s="32">
        <f>685.01+3468.6+1966.89+5246.1+8336.61+1306.63+2791.5+4068.02</f>
        <v>27869.360000000001</v>
      </c>
    </row>
    <row r="13" spans="1:5" ht="90.75" customHeight="1" x14ac:dyDescent="0.25">
      <c r="A13" s="9">
        <v>7</v>
      </c>
      <c r="B13" s="16" t="s">
        <v>26</v>
      </c>
      <c r="C13" s="10">
        <v>28736.42</v>
      </c>
      <c r="D13" s="11"/>
      <c r="E13" s="33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5" ht="52.5" customHeight="1" x14ac:dyDescent="0.25">
      <c r="A15" s="9">
        <v>9</v>
      </c>
      <c r="B15" s="8" t="s">
        <v>7</v>
      </c>
      <c r="C15" s="10">
        <v>51170.61</v>
      </c>
      <c r="D15" s="11"/>
      <c r="E15" s="32">
        <f>4858.76+5415.78+5460.19+4606.74+4627.35+4201.09+5037.29+4796.07</f>
        <v>39003.269999999997</v>
      </c>
    </row>
    <row r="16" spans="1:5" ht="12.75" hidden="1" customHeight="1" x14ac:dyDescent="0.35">
      <c r="A16" s="9">
        <v>10</v>
      </c>
      <c r="B16" s="15" t="s">
        <v>8</v>
      </c>
      <c r="C16" s="10">
        <v>0</v>
      </c>
      <c r="D16" s="11"/>
      <c r="E16" s="37"/>
    </row>
    <row r="17" spans="1:15" ht="69.75" customHeight="1" x14ac:dyDescent="0.35">
      <c r="A17" s="9">
        <v>11</v>
      </c>
      <c r="B17" s="15" t="s">
        <v>9</v>
      </c>
      <c r="C17" s="10">
        <v>2137.2600000000002</v>
      </c>
      <c r="D17" s="11"/>
      <c r="E17" s="33"/>
    </row>
    <row r="18" spans="1:15" ht="23.25" x14ac:dyDescent="0.35">
      <c r="A18" s="9">
        <v>12</v>
      </c>
      <c r="B18" s="13" t="s">
        <v>10</v>
      </c>
      <c r="C18" s="14">
        <v>66.17</v>
      </c>
      <c r="D18" s="11"/>
      <c r="E18" s="9">
        <f>5.86+5.58+5.87</f>
        <v>17.310000000000002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2985.2</v>
      </c>
      <c r="D20" s="11"/>
      <c r="E20" s="9">
        <f>298.37+328.15+382.51+327.24+366.68+386.79+390.51+363.89</f>
        <v>2844.14</v>
      </c>
    </row>
    <row r="21" spans="1:15" ht="23.25" x14ac:dyDescent="0.3">
      <c r="A21" s="17">
        <v>15</v>
      </c>
      <c r="B21" s="18" t="s">
        <v>24</v>
      </c>
      <c r="C21" s="19">
        <f>(C7+C8+C9+C10+C11+C12+C13+C14+C15+C16+C17+C18+C19+C20)*10%</f>
        <v>24071.702000000001</v>
      </c>
      <c r="D21" s="20">
        <f>ROUND((D7+D8+D9+D10+D11+D12+D13+D14+D15+D16+D17+D18+D19+D20)*[1]розрахунок!D42/100,3)</f>
        <v>0</v>
      </c>
      <c r="E21" s="14">
        <f>SUM(E7:E20)*10%</f>
        <v>12339.027000000002</v>
      </c>
    </row>
    <row r="22" spans="1:15" ht="23.25" x14ac:dyDescent="0.3">
      <c r="A22" s="17">
        <v>16</v>
      </c>
      <c r="B22" s="18" t="s">
        <v>13</v>
      </c>
      <c r="C22" s="19">
        <f>ROUND((C7+C8+C9+C10+C11+C12+C13+C14+C15+C16+C17+C18+C19+C20+C21)*0.2,2)+0.01</f>
        <v>52957.75</v>
      </c>
      <c r="D22" s="20">
        <f>ROUND((D7+D8+D9+D10+D11+D12+D13+D14+D15+D16+D17+D18+D19+D20+D21)*[1]розрахунок!D41/100,3)</f>
        <v>0</v>
      </c>
      <c r="E22" s="14">
        <f>SUM(E7:E21)*20%</f>
        <v>27145.859400000005</v>
      </c>
    </row>
    <row r="23" spans="1:15" ht="45" customHeight="1" x14ac:dyDescent="0.3">
      <c r="A23" s="17">
        <v>17</v>
      </c>
      <c r="B23" s="21" t="s">
        <v>14</v>
      </c>
      <c r="C23" s="22">
        <f>SUM(C7:C22)+0.01</f>
        <v>317746.48200000002</v>
      </c>
      <c r="D23" s="19">
        <f>D22+D21+D20+D19+D18+D17+D16+D15+D14+D13+D12+D11+D10+D9+D8+D7</f>
        <v>0</v>
      </c>
      <c r="E23" s="14">
        <f>SUM(E7:E22)</f>
        <v>162875.15640000004</v>
      </c>
    </row>
    <row r="24" spans="1:15" ht="23.25" x14ac:dyDescent="0.35">
      <c r="A24" s="35"/>
      <c r="B24" s="35"/>
      <c r="C24" s="35"/>
      <c r="D24" s="35"/>
      <c r="E24" s="23"/>
    </row>
    <row r="25" spans="1:15" ht="23.25" x14ac:dyDescent="0.35">
      <c r="A25" s="29" t="s">
        <v>19</v>
      </c>
      <c r="B25" s="29"/>
      <c r="C25" s="29"/>
      <c r="D25" s="29"/>
      <c r="E25" s="23"/>
    </row>
    <row r="26" spans="1:15" ht="23.25" x14ac:dyDescent="0.35">
      <c r="A26" s="29"/>
      <c r="B26" s="29"/>
      <c r="C26" s="29"/>
      <c r="D26" s="29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12:E13"/>
    <mergeCell ref="A4:D4"/>
    <mergeCell ref="A24:D24"/>
    <mergeCell ref="E8:E9"/>
    <mergeCell ref="E15:E17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2021-07-27T05:40:25Z</cp:lastPrinted>
  <dcterms:created xsi:type="dcterms:W3CDTF">2020-04-09T12:14:42Z</dcterms:created>
  <dcterms:modified xsi:type="dcterms:W3CDTF">2021-07-27T08:03:44Z</dcterms:modified>
</cp:coreProperties>
</file>