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9\"/>
    </mc:Choice>
  </mc:AlternateContent>
  <xr:revisionPtr revIDLastSave="0" documentId="13_ncr:1_{40A2166C-CFC2-4976-943B-386B30747FDE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18" i="2" l="1"/>
  <c r="E20" i="2"/>
  <c r="E12" i="2"/>
  <c r="E7" i="2"/>
  <c r="E8" i="2"/>
  <c r="E15" i="2"/>
  <c r="C23" i="2"/>
  <c r="C21" i="2"/>
  <c r="D21" i="2" l="1"/>
  <c r="D22" i="2" s="1"/>
  <c r="D23" i="2" s="1"/>
  <c r="C22" i="2" l="1"/>
  <c r="E21" i="2"/>
  <c r="E22" i="2" l="1"/>
  <c r="E23" i="2" s="1"/>
</calcChain>
</file>

<file path=xl/sharedStrings.xml><?xml version="1.0" encoding="utf-8"?>
<sst xmlns="http://schemas.openxmlformats.org/spreadsheetml/2006/main" count="28" uniqueCount="28">
  <si>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</si>
  <si>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</si>
  <si>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</si>
  <si>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</si>
  <si>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</si>
  <si>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</si>
  <si>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</si>
  <si>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</si>
  <si>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</si>
  <si>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</si>
  <si>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</si>
  <si>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</si>
  <si>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</si>
  <si>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</si>
  <si>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</si>
  <si>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</si>
  <si>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</si>
  <si>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</si>
  <si>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</si>
  <si>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</si>
  <si>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Запланована сума витрат на 12 місяців, гривень</t>
  </si>
  <si>
    <t>Фактична сума витрат за 9 місяців, гривень</t>
  </si>
  <si>
    <t>Винагорода управителю (рентабельність)</t>
  </si>
  <si>
    <t xml:space="preserve">ЗВІТ ПРО ВИКОНАННЯ КОШТОРИСУ
витрат на утримання багатоквартирного будинку та 
прибудинкової території за 9 місяців (грудень 2020 р- серпень 2021 р.) </t>
  </si>
  <si>
    <t>Адреса</t>
  </si>
  <si>
    <t>м. Канів вул. Енергетиків буд. 127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</si>
  <si>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 xml:space="preserve">1.Ремонт покрівлі -216 м2.
</t>
    </r>
  </si>
  <si>
    <r>
      <t>Поточний ремонт внутрішньобудинкових систем:водопостачання, водовідведення, теплопостачання, електропостачання:</t>
    </r>
    <r>
      <rPr>
        <i/>
        <sz val="18"/>
        <color theme="1"/>
        <rFont val="Times New Roman"/>
        <family val="1"/>
        <charset val="204"/>
      </rPr>
      <t xml:space="preserve">
1. Заміна труб системи холодного водопостачання d 25 мм - 3 мп, вентилів d 25 - 1 шт.;
2.Заміна труб системи опалення d 89 - 2 м, d 32 - 12 м; вентилів d 32 - 1 шт, d 15 - 1 шт.;
3. Заміна труб ситеми водовідведення d 150 -10 м, d 100 - 7 м;
4. Заміна ліхтаря - 2 шт.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</si>
</sst>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zoomScale="46" zoomScaleNormal="59" zoomScaleSheetLayoutView="46" zoomScalePageLayoutView="55" workbookViewId="0">
      <selection activeCell="N4" sqref="N4:N24"/>
    </sheetView>
  </sheetViews>
  <sheetFormatPr defaultRowHeight="15" x14ac:dyDescent="0.25"/>
  <cols>
    <col min="1" max="1" width="10.140625" customWidth="1"/>
    <col min="2" max="2" width="112" customWidth="1"/>
    <col min="3" max="3" width="25.85546875" customWidth="1"/>
    <col min="4" max="4" width="0.28515625" customWidth="1"/>
    <col min="5" max="5" width="20.7109375" customWidth="1"/>
    <col min="13" max="13" width="11" customWidth="1"/>
    <col min="14" max="14" width="17.2851562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16</v>
      </c>
      <c r="C1" s="31"/>
      <c r="D1" s="2"/>
    </row>
    <row r="2" spans="1:5" ht="21" x14ac:dyDescent="0.35">
      <c r="A2" s="3"/>
      <c r="B2" s="30" t="s">
        <v>15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23</v>
      </c>
      <c r="B4" s="34"/>
      <c r="C4" s="34"/>
      <c r="D4" s="34"/>
    </row>
    <row r="5" spans="1:5" ht="20.25" x14ac:dyDescent="0.3">
      <c r="A5" s="24" t="s">
        <v>24</v>
      </c>
      <c r="B5" s="25" t="s">
        <v>25</v>
      </c>
      <c r="C5" s="4"/>
      <c r="D5" s="1"/>
    </row>
    <row r="6" spans="1:5" ht="143.25" customHeight="1" x14ac:dyDescent="0.25">
      <c r="A6" s="26" t="s">
        <v>0</v>
      </c>
      <c r="B6" s="27" t="s">
        <v>1</v>
      </c>
      <c r="C6" s="26" t="s">
        <v>20</v>
      </c>
      <c r="D6" s="26" t="s">
        <v>2</v>
      </c>
      <c r="E6" s="28" t="s">
        <v>21</v>
      </c>
    </row>
    <row r="7" spans="1:5" ht="81" customHeight="1" x14ac:dyDescent="0.25">
      <c r="A7" s="9">
        <v>1</v>
      </c>
      <c r="B7" s="8" t="s">
        <v>17</v>
      </c>
      <c r="C7" s="10">
        <v>102550.92</v>
      </c>
      <c r="D7" s="11"/>
      <c r="E7" s="12">
        <f>5341.77+228.51+4646.75+722.1+4712.75+275.01+4941.05+1564.21+5085.67+275.22+4976.18+197.68+4894.07+325.69+6545.94+175.23+4766.94+554.07</f>
        <v>50228.840000000011</v>
      </c>
    </row>
    <row r="8" spans="1:5" ht="28.5" customHeight="1" x14ac:dyDescent="0.35">
      <c r="A8" s="9">
        <v>2</v>
      </c>
      <c r="B8" s="13" t="s">
        <v>3</v>
      </c>
      <c r="C8" s="14">
        <v>18345.36</v>
      </c>
      <c r="D8" s="11"/>
      <c r="E8" s="36">
        <f>1763.69+1912.22+1757.75+1922.82+11582.26+6918.29+1987.5+2099.84+2005.05</f>
        <v>31949.42</v>
      </c>
    </row>
    <row r="9" spans="1:5" ht="26.25" customHeight="1" x14ac:dyDescent="0.35">
      <c r="A9" s="9">
        <v>3</v>
      </c>
      <c r="B9" s="15" t="s">
        <v>4</v>
      </c>
      <c r="C9" s="10">
        <v>4914.88</v>
      </c>
      <c r="D9" s="11"/>
      <c r="E9" s="33"/>
    </row>
    <row r="10" spans="1:5" ht="33" hidden="1" customHeight="1" x14ac:dyDescent="0.35">
      <c r="A10" s="9">
        <v>4</v>
      </c>
      <c r="B10" s="15" t="s">
        <v>18</v>
      </c>
      <c r="C10" s="10"/>
      <c r="D10" s="11"/>
      <c r="E10" s="9"/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162.75" x14ac:dyDescent="0.35">
      <c r="A12" s="9">
        <v>6</v>
      </c>
      <c r="B12" s="15" t="s">
        <v>26</v>
      </c>
      <c r="C12" s="10">
        <v>52062.64</v>
      </c>
      <c r="D12" s="11"/>
      <c r="E12" s="32">
        <f>6134.36+56310.04+25399.2+27289.94+2758.09+14087.84+16776.98+3748.55+13.66+1834.5</f>
        <v>154353.16</v>
      </c>
    </row>
    <row r="13" spans="1:5" ht="232.5" x14ac:dyDescent="0.25">
      <c r="A13" s="9">
        <v>7</v>
      </c>
      <c r="B13" s="16" t="s">
        <v>27</v>
      </c>
      <c r="C13" s="10">
        <v>46613.49</v>
      </c>
      <c r="D13" s="11"/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52.5" customHeight="1" x14ac:dyDescent="0.25">
      <c r="A15" s="9">
        <v>9</v>
      </c>
      <c r="B15" s="8" t="s">
        <v>7</v>
      </c>
      <c r="C15" s="10">
        <v>39079.449999999997</v>
      </c>
      <c r="D15" s="11"/>
      <c r="E15" s="32">
        <f>4732.87+4406.94+4430.98+4601.15+4410.2+4600.35+5440.68+4312.3+4839.11</f>
        <v>41774.58</v>
      </c>
    </row>
    <row r="16" spans="1:5" ht="12.75" hidden="1" customHeight="1" x14ac:dyDescent="0.35">
      <c r="A16" s="9">
        <v>10</v>
      </c>
      <c r="B16" s="15" t="s">
        <v>8</v>
      </c>
      <c r="C16" s="10">
        <v>0</v>
      </c>
      <c r="D16" s="11"/>
      <c r="E16" s="37"/>
    </row>
    <row r="17" spans="1:15" ht="69.75" customHeight="1" x14ac:dyDescent="0.35">
      <c r="A17" s="9">
        <v>11</v>
      </c>
      <c r="B17" s="15" t="s">
        <v>9</v>
      </c>
      <c r="C17" s="10">
        <v>5185.97</v>
      </c>
      <c r="D17" s="11"/>
      <c r="E17" s="33"/>
    </row>
    <row r="18" spans="1:15" ht="23.25" x14ac:dyDescent="0.35">
      <c r="A18" s="9">
        <v>12</v>
      </c>
      <c r="B18" s="13" t="s">
        <v>10</v>
      </c>
      <c r="C18" s="14">
        <v>257.35000000000002</v>
      </c>
      <c r="D18" s="11"/>
      <c r="E18" s="9">
        <f>68.24+69.51+81.51</f>
        <v>219.26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25302.19</v>
      </c>
      <c r="D20" s="11"/>
      <c r="E20" s="9">
        <f>1622.63+1670.21+1630.83+1538.72+1419.88+1631.39+1419.8+1284.54+1599.19</f>
        <v>13817.19</v>
      </c>
    </row>
    <row r="21" spans="1:15" ht="23.25" x14ac:dyDescent="0.3">
      <c r="A21" s="17">
        <v>15</v>
      </c>
      <c r="B21" s="18" t="s">
        <v>22</v>
      </c>
      <c r="C21" s="19">
        <f>(C7+C8+C9+C10+C11+C12+C13+C14+C15+C16+C17+C18+C19+C20)*10%-0.01</f>
        <v>29431.214999999997</v>
      </c>
      <c r="D21" s="20">
        <f>ROUND((D7+D8+D9+D10+D11+D12+D13+D14+D15+D16+D17+D18+D19+D20)*[1]розрахунок!D42/100,3)</f>
        <v>0</v>
      </c>
      <c r="E21" s="14">
        <f>SUM(E7:E20)*10%</f>
        <v>29234.245000000003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</f>
        <v>64748.69</v>
      </c>
      <c r="D22" s="20">
        <f>ROUND((D7+D8+D9+D10+D11+D12+D13+D14+D15+D16+D17+D18+D19+D20+D21)*[1]розрахунок!D41/100,3)</f>
        <v>0</v>
      </c>
      <c r="E22" s="14">
        <f>SUM(E7:E21)*20%</f>
        <v>64315.339000000007</v>
      </c>
    </row>
    <row r="23" spans="1:15" ht="45" customHeight="1" x14ac:dyDescent="0.3">
      <c r="A23" s="17">
        <v>17</v>
      </c>
      <c r="B23" s="21" t="s">
        <v>14</v>
      </c>
      <c r="C23" s="22">
        <f>SUM(C7:C22)-0.01</f>
        <v>388492.14499999996</v>
      </c>
      <c r="D23" s="19">
        <f>D22+D21+D20+D19+D18+D17+D16+D15+D14+D13+D12+D11+D10+D9+D8+D7</f>
        <v>0</v>
      </c>
      <c r="E23" s="14">
        <f>SUM(E7:E22)</f>
        <v>385892.03399999999</v>
      </c>
    </row>
    <row r="24" spans="1:15" ht="23.25" x14ac:dyDescent="0.35">
      <c r="A24" s="35"/>
      <c r="B24" s="35"/>
      <c r="C24" s="35"/>
      <c r="D24" s="35"/>
      <c r="E24" s="23"/>
    </row>
    <row r="25" spans="1:15" ht="23.25" x14ac:dyDescent="0.35">
      <c r="A25" s="29" t="s">
        <v>19</v>
      </c>
      <c r="B25" s="29"/>
      <c r="C25" s="29"/>
      <c r="D25" s="29"/>
      <c r="E25" s="23"/>
    </row>
    <row r="26" spans="1:15" ht="23.25" x14ac:dyDescent="0.35">
      <c r="A26" s="29"/>
      <c r="B26" s="29"/>
      <c r="C26" s="29"/>
      <c r="D26" s="29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2021-07-02T05:37:54Z</cp:lastPrinted>
  <dcterms:created xsi:type="dcterms:W3CDTF">2020-04-09T12:14:42Z</dcterms:created>
  <dcterms:modified xsi:type="dcterms:W3CDTF">2021-10-07T05:38:51Z</dcterms:modified>
</cp:coreProperties>
</file>