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11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0" i="1"/>
  <c r="M59"/>
  <c r="M58"/>
  <c r="M52"/>
  <c r="M51"/>
  <c r="M50"/>
  <c r="M49" s="1"/>
  <c r="M18"/>
  <c r="M23" s="1"/>
  <c r="C50"/>
  <c r="L18"/>
  <c r="C18"/>
  <c r="C23" s="1"/>
  <c r="C22" s="1"/>
  <c r="C27" s="1"/>
  <c r="C60"/>
  <c r="C59"/>
  <c r="C58"/>
  <c r="C24"/>
  <c r="M25" l="1"/>
  <c r="M24"/>
  <c r="L23"/>
  <c r="L22" s="1"/>
  <c r="L27" s="1"/>
  <c r="M57"/>
  <c r="D49"/>
  <c r="E49"/>
  <c r="F49"/>
  <c r="G49"/>
  <c r="H49"/>
  <c r="I49"/>
  <c r="J49"/>
  <c r="K49"/>
  <c r="C49"/>
  <c r="C57"/>
  <c r="D57"/>
  <c r="E57"/>
  <c r="F57"/>
  <c r="G57"/>
  <c r="H57"/>
  <c r="I57"/>
  <c r="J57"/>
  <c r="K57"/>
  <c r="M22" l="1"/>
  <c r="M27" s="1"/>
  <c r="M26" s="1"/>
  <c r="L57"/>
  <c r="L49"/>
  <c r="L26"/>
  <c r="D26"/>
  <c r="E26"/>
  <c r="F26"/>
  <c r="G26"/>
  <c r="H26"/>
  <c r="I26"/>
  <c r="J26"/>
  <c r="K26"/>
  <c r="C26"/>
  <c r="D22"/>
  <c r="E22"/>
  <c r="F22"/>
  <c r="G22"/>
  <c r="H22"/>
  <c r="I22"/>
  <c r="J22"/>
  <c r="K22"/>
  <c r="M17"/>
  <c r="D17"/>
  <c r="E17"/>
  <c r="F17"/>
  <c r="G17"/>
  <c r="H17"/>
  <c r="I17"/>
  <c r="J17"/>
  <c r="K17"/>
  <c r="L17"/>
  <c r="C17"/>
</calcChain>
</file>

<file path=xl/sharedStrings.xml><?xml version="1.0" encoding="utf-8"?>
<sst xmlns="http://schemas.openxmlformats.org/spreadsheetml/2006/main" count="108" uniqueCount="82">
  <si>
    <t>ПОГОДЖЕНО</t>
  </si>
  <si>
    <t>_____________________________</t>
  </si>
  <si>
    <t>(орган місцевого самоврядування)</t>
  </si>
  <si>
    <t>№ з/п</t>
  </si>
  <si>
    <t>Показники</t>
  </si>
  <si>
    <t>Фактично</t>
  </si>
  <si>
    <t>Передбачено діючим тарифом</t>
  </si>
  <si>
    <t>_______ рік</t>
  </si>
  <si>
    <t>попередній</t>
  </si>
  <si>
    <t>до базового _______ рік</t>
  </si>
  <si>
    <t>базовий період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</si>
  <si>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3</t>
    </r>
  </si>
  <si>
    <t>тонн</t>
  </si>
  <si>
    <t>А</t>
  </si>
  <si>
    <t>Б</t>
  </si>
  <si>
    <t>Обсяг побутових відходів, що підлягає вивезенню (збирання, зберігання та перевезення), усього, зокрема:</t>
  </si>
  <si>
    <t>тверді побутові відходи</t>
  </si>
  <si>
    <t>великогабаритні побутові відходи</t>
  </si>
  <si>
    <t>ремонтні побутові відходи</t>
  </si>
  <si>
    <t>Обсяг побутових відходів, що підлягає захороненню, усього, зокрема:</t>
  </si>
  <si>
    <t>Обсяг відходів, прийнятих полігоном/звалищем на захоронення, усього, зокрема:</t>
  </si>
  <si>
    <t>побутові відходи (п. 3)</t>
  </si>
  <si>
    <t>вуличний змет</t>
  </si>
  <si>
    <t>відходи зеленого господарства</t>
  </si>
  <si>
    <t>будівельні відходи (подрібнені)</t>
  </si>
  <si>
    <t>промислові відходи 3 класу небезпеки</t>
  </si>
  <si>
    <t>промислові відходи 4 класу небезпеки</t>
  </si>
  <si>
    <t>неперероблюваний залишок (несортований, некомпостований, піролізний, шлак і зола сміттєспалювальних заводів)</t>
  </si>
  <si>
    <t>Обсяги відходів, що спрямовуються під час завезення на полігон на сортування</t>
  </si>
  <si>
    <t>Обсяг захоронення відходів на полігоні/звалищі після сортування, усього, зокрема:</t>
  </si>
  <si>
    <t>обсяги захоронення відходів після сортування, усього, зокрема:</t>
  </si>
  <si>
    <t>Обсяг надання послуг з вивезення побутових відходів, усього, зокрема:</t>
  </si>
  <si>
    <t>населенню</t>
  </si>
  <si>
    <t>бюджетним установам та організаціям</t>
  </si>
  <si>
    <t>іншим споживачам</t>
  </si>
  <si>
    <t>Обсяг надання послуг з перероблення побутових відходів, усього, зокрема:</t>
  </si>
  <si>
    <t>8.1.</t>
  </si>
  <si>
    <t>Обсяг надання послуг із захоронення побутових відходів, усього, зокрема:</t>
  </si>
  <si>
    <t xml:space="preserve">______________________________________ </t>
  </si>
  <si>
    <t>(ініціали, прізвище)</t>
  </si>
  <si>
    <t>1.1</t>
  </si>
  <si>
    <t>1.2</t>
  </si>
  <si>
    <t>1.3</t>
  </si>
  <si>
    <t>3.1</t>
  </si>
  <si>
    <t>3.2</t>
  </si>
  <si>
    <t>4.1</t>
  </si>
  <si>
    <t>4.2</t>
  </si>
  <si>
    <t>4.3</t>
  </si>
  <si>
    <t>4.4</t>
  </si>
  <si>
    <t>4.5</t>
  </si>
  <si>
    <t>4.6</t>
  </si>
  <si>
    <t>4.7</t>
  </si>
  <si>
    <t>4.8</t>
  </si>
  <si>
    <t>6.1</t>
  </si>
  <si>
    <t>7.1</t>
  </si>
  <si>
    <t>7.2</t>
  </si>
  <si>
    <t>7.3</t>
  </si>
  <si>
    <t>8.2</t>
  </si>
  <si>
    <t>8.3</t>
  </si>
  <si>
    <t>9.1</t>
  </si>
  <si>
    <t>9.2</t>
  </si>
  <si>
    <t>9.3</t>
  </si>
  <si>
    <t>Андрій ШАЦЬКИХ</t>
  </si>
  <si>
    <t>Річний план надання послуг з поводження з побутовими відходами</t>
  </si>
  <si>
    <t>Усього обсягів відходів на планований період</t>
  </si>
  <si>
    <t xml:space="preserve"> КП "ЖЕК" на плановий період з 01.01.2022 по 31.12.2022 рік</t>
  </si>
  <si>
    <t>жовтень 2020- вересень 2021</t>
  </si>
  <si>
    <t xml:space="preserve">Обсяг побутових відходів, що підлягає переробленню, усього </t>
  </si>
  <si>
    <t>3.3</t>
  </si>
  <si>
    <t>обсяг інших відходів, що захороняються на полігоні/звалищі та не ввійшли до даних пунктів (4.1-4.7)</t>
  </si>
  <si>
    <t>6.1.1</t>
  </si>
  <si>
    <t>побутові відходи , усього, а саме: тверді,великогабаритні, ремонтні</t>
  </si>
  <si>
    <t>6.1.2</t>
  </si>
  <si>
    <t>6.1.3</t>
  </si>
  <si>
    <t>6.1.4</t>
  </si>
  <si>
    <t>6.1.5</t>
  </si>
  <si>
    <t>6.1.6</t>
  </si>
  <si>
    <t>6.1.7</t>
  </si>
  <si>
    <t>6.1.8</t>
  </si>
  <si>
    <t xml:space="preserve">обсяг захоронення після сортування інших відходів, що не увійшли 
до пунктів 6.1.1-6.1.7, 
на полігоні/звалищі
</t>
  </si>
  <si>
    <t>Директор КП "ЖЕК"</t>
  </si>
  <si>
    <t xml:space="preserve">Додаток 
до рішення виконавчого комітету                                                                 від ___________ № _____ 
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</si>
</sst>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9" fillId="0" borderId="1" xfId="0" applyFont="1" applyBorder="1"/>
    <xf numFmtId="0" fontId="9" fillId="0" borderId="1" xfId="0" applyFont="1" applyBorder="1" applyAlignment="1">
      <alignment vertical="center"/>
    </xf>
    <xf numFmtId="0" fontId="0" fillId="0" borderId="0" xfId="0" applyFont="1"/>
    <xf numFmtId="0" fontId="6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0" fillId="0" borderId="1" xfId="0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6"/>
  <sheetViews>
    <sheetView tabSelected="1" view="pageBreakPreview" topLeftCell="A7" zoomScaleNormal="64" zoomScaleSheetLayoutView="100" workbookViewId="0">
      <selection activeCell="M67" sqref="M67"/>
    </sheetView>
  </sheetViews>
  <sheetFormatPr defaultRowHeight="15"/>
  <cols>
    <col min="1" max="1" width="7.28515625" customWidth="1"/>
    <col min="2" max="2" width="37.28515625" customWidth="1"/>
    <col min="3" max="3" width="22" customWidth="1"/>
    <col min="4" max="11" width="9.140625" hidden="1" customWidth="1"/>
    <col min="12" max="12" width="21.7109375" customWidth="1"/>
    <col min="13" max="13" width="24" customWidth="1"/>
  </cols>
  <sheetData>
    <row r="1" spans="1:13">
      <c r="L1" s="31" t="s">
        <v>81</v>
      </c>
      <c r="M1" s="31"/>
    </row>
    <row r="2" spans="1:13">
      <c r="L2" s="31"/>
      <c r="M2" s="31"/>
    </row>
    <row r="3" spans="1:13" ht="25.5" customHeight="1">
      <c r="L3" s="31"/>
      <c r="M3" s="31"/>
    </row>
    <row r="4" spans="1:13">
      <c r="A4" s="32" t="s">
        <v>0</v>
      </c>
      <c r="B4" s="28"/>
    </row>
    <row r="5" spans="1:13">
      <c r="A5" s="32" t="s">
        <v>1</v>
      </c>
      <c r="B5" s="28"/>
    </row>
    <row r="6" spans="1:13">
      <c r="A6" s="2" t="s">
        <v>2</v>
      </c>
    </row>
    <row r="7" spans="1:13" ht="15.75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15.75">
      <c r="A8" s="27" t="s">
        <v>63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3" ht="15.75">
      <c r="A9" s="27" t="s">
        <v>65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ht="15.75" customHeight="1">
      <c r="A11" s="23" t="s">
        <v>3</v>
      </c>
      <c r="B11" s="23" t="s">
        <v>4</v>
      </c>
      <c r="C11" s="23" t="s">
        <v>5</v>
      </c>
      <c r="D11" s="23"/>
      <c r="E11" s="23"/>
      <c r="F11" s="23"/>
      <c r="G11" s="23"/>
      <c r="H11" s="23"/>
      <c r="I11" s="23"/>
      <c r="J11" s="23"/>
      <c r="K11" s="23"/>
      <c r="L11" s="23" t="s">
        <v>6</v>
      </c>
      <c r="M11" s="23" t="s">
        <v>64</v>
      </c>
    </row>
    <row r="12" spans="1:1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9"/>
    </row>
    <row r="13" spans="1:13" ht="31.5" customHeight="1">
      <c r="A13" s="23"/>
      <c r="B13" s="23"/>
      <c r="C13" s="23" t="s">
        <v>66</v>
      </c>
      <c r="D13" s="23" t="s">
        <v>7</v>
      </c>
      <c r="E13" s="23"/>
      <c r="F13" s="23" t="s">
        <v>7</v>
      </c>
      <c r="G13" s="23"/>
      <c r="H13" s="23" t="s">
        <v>8</v>
      </c>
      <c r="I13" s="23"/>
      <c r="J13" s="23" t="s">
        <v>10</v>
      </c>
      <c r="K13" s="23"/>
      <c r="L13" s="23"/>
      <c r="M13" s="29"/>
    </row>
    <row r="14" spans="1:13" ht="31.5" customHeight="1">
      <c r="A14" s="23"/>
      <c r="B14" s="23"/>
      <c r="C14" s="23"/>
      <c r="D14" s="23"/>
      <c r="E14" s="23"/>
      <c r="F14" s="23"/>
      <c r="G14" s="23"/>
      <c r="H14" s="23" t="s">
        <v>9</v>
      </c>
      <c r="I14" s="23"/>
      <c r="J14" s="23" t="s">
        <v>7</v>
      </c>
      <c r="K14" s="23"/>
      <c r="L14" s="23"/>
      <c r="M14" s="29"/>
    </row>
    <row r="15" spans="1:13" ht="18.75">
      <c r="A15" s="23"/>
      <c r="B15" s="23"/>
      <c r="C15" s="11" t="s">
        <v>11</v>
      </c>
      <c r="D15" s="11" t="s">
        <v>11</v>
      </c>
      <c r="E15" s="11" t="s">
        <v>12</v>
      </c>
      <c r="F15" s="11" t="s">
        <v>11</v>
      </c>
      <c r="G15" s="11" t="s">
        <v>12</v>
      </c>
      <c r="H15" s="11" t="s">
        <v>11</v>
      </c>
      <c r="I15" s="11" t="s">
        <v>12</v>
      </c>
      <c r="J15" s="11" t="s">
        <v>11</v>
      </c>
      <c r="K15" s="11" t="s">
        <v>12</v>
      </c>
      <c r="L15" s="11" t="s">
        <v>11</v>
      </c>
      <c r="M15" s="11" t="s">
        <v>11</v>
      </c>
    </row>
    <row r="16" spans="1:13" ht="15.75">
      <c r="A16" s="11" t="s">
        <v>13</v>
      </c>
      <c r="B16" s="11" t="s">
        <v>14</v>
      </c>
      <c r="C16" s="11">
        <v>1</v>
      </c>
      <c r="D16" s="11">
        <v>3</v>
      </c>
      <c r="E16" s="11">
        <v>4</v>
      </c>
      <c r="F16" s="11">
        <v>5</v>
      </c>
      <c r="G16" s="11">
        <v>6</v>
      </c>
      <c r="H16" s="11">
        <v>7</v>
      </c>
      <c r="I16" s="11">
        <v>8</v>
      </c>
      <c r="J16" s="11">
        <v>9</v>
      </c>
      <c r="K16" s="11">
        <v>10</v>
      </c>
      <c r="L16" s="11">
        <v>2</v>
      </c>
      <c r="M16" s="11">
        <v>3</v>
      </c>
    </row>
    <row r="17" spans="1:13" ht="86.25" customHeight="1">
      <c r="A17" s="11">
        <v>1</v>
      </c>
      <c r="B17" s="12" t="s">
        <v>15</v>
      </c>
      <c r="C17" s="13">
        <f>SUM(C18:C20)</f>
        <v>37506</v>
      </c>
      <c r="D17" s="13">
        <f t="shared" ref="D17:L17" si="0">SUM(D18:D20)</f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  <c r="I17" s="13">
        <f t="shared" si="0"/>
        <v>0</v>
      </c>
      <c r="J17" s="13">
        <f t="shared" si="0"/>
        <v>0</v>
      </c>
      <c r="K17" s="13">
        <f t="shared" si="0"/>
        <v>0</v>
      </c>
      <c r="L17" s="13">
        <f t="shared" si="0"/>
        <v>34946</v>
      </c>
      <c r="M17" s="13">
        <f>SUM(M18:M20)</f>
        <v>35569</v>
      </c>
    </row>
    <row r="18" spans="1:13" ht="15.75">
      <c r="A18" s="14" t="s">
        <v>40</v>
      </c>
      <c r="B18" s="12" t="s">
        <v>16</v>
      </c>
      <c r="C18" s="13">
        <f>29914+3610</f>
        <v>33524</v>
      </c>
      <c r="D18" s="13"/>
      <c r="E18" s="13"/>
      <c r="F18" s="13"/>
      <c r="G18" s="13"/>
      <c r="H18" s="13"/>
      <c r="I18" s="13"/>
      <c r="J18" s="13"/>
      <c r="K18" s="13"/>
      <c r="L18" s="13">
        <f>16792+10164+3438</f>
        <v>30394</v>
      </c>
      <c r="M18" s="13">
        <f>27650+3464</f>
        <v>31114</v>
      </c>
    </row>
    <row r="19" spans="1:13" ht="15.75">
      <c r="A19" s="14" t="s">
        <v>41</v>
      </c>
      <c r="B19" s="12" t="s">
        <v>17</v>
      </c>
      <c r="C19" s="13">
        <v>3310</v>
      </c>
      <c r="D19" s="13"/>
      <c r="E19" s="13"/>
      <c r="F19" s="13"/>
      <c r="G19" s="13"/>
      <c r="H19" s="13"/>
      <c r="I19" s="13"/>
      <c r="J19" s="13"/>
      <c r="K19" s="13"/>
      <c r="L19" s="13">
        <v>3851</v>
      </c>
      <c r="M19" s="13">
        <v>3783</v>
      </c>
    </row>
    <row r="20" spans="1:13" ht="15.75">
      <c r="A20" s="14" t="s">
        <v>42</v>
      </c>
      <c r="B20" s="12" t="s">
        <v>18</v>
      </c>
      <c r="C20" s="13">
        <v>672</v>
      </c>
      <c r="D20" s="13"/>
      <c r="E20" s="13"/>
      <c r="F20" s="13"/>
      <c r="G20" s="13"/>
      <c r="H20" s="13"/>
      <c r="I20" s="13"/>
      <c r="J20" s="13"/>
      <c r="K20" s="13"/>
      <c r="L20" s="13">
        <v>701</v>
      </c>
      <c r="M20" s="13">
        <v>672</v>
      </c>
    </row>
    <row r="21" spans="1:13" ht="30.75" customHeight="1">
      <c r="A21" s="14">
        <v>2</v>
      </c>
      <c r="B21" s="12" t="s">
        <v>67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3" ht="66" customHeight="1">
      <c r="A22" s="11">
        <v>3</v>
      </c>
      <c r="B22" s="12" t="s">
        <v>19</v>
      </c>
      <c r="C22" s="13">
        <f>C23+C25+C24</f>
        <v>64827</v>
      </c>
      <c r="D22" s="13">
        <f t="shared" ref="D22:K22" si="1">D23+D25</f>
        <v>0</v>
      </c>
      <c r="E22" s="13">
        <f t="shared" si="1"/>
        <v>0</v>
      </c>
      <c r="F22" s="13">
        <f t="shared" si="1"/>
        <v>0</v>
      </c>
      <c r="G22" s="13">
        <f t="shared" si="1"/>
        <v>0</v>
      </c>
      <c r="H22" s="13">
        <f t="shared" si="1"/>
        <v>0</v>
      </c>
      <c r="I22" s="13">
        <f t="shared" si="1"/>
        <v>0</v>
      </c>
      <c r="J22" s="13">
        <f t="shared" si="1"/>
        <v>0</v>
      </c>
      <c r="K22" s="13">
        <f t="shared" si="1"/>
        <v>0</v>
      </c>
      <c r="L22" s="13">
        <f>L23+L25+L24</f>
        <v>55976</v>
      </c>
      <c r="M22" s="13">
        <f>M23+M25+M24</f>
        <v>58169</v>
      </c>
    </row>
    <row r="23" spans="1:13" ht="27" customHeight="1">
      <c r="A23" s="14" t="s">
        <v>43</v>
      </c>
      <c r="B23" s="12" t="s">
        <v>16</v>
      </c>
      <c r="C23" s="13">
        <f>C18+27321</f>
        <v>60845</v>
      </c>
      <c r="D23" s="13"/>
      <c r="E23" s="13"/>
      <c r="F23" s="13"/>
      <c r="G23" s="13"/>
      <c r="H23" s="13"/>
      <c r="I23" s="13"/>
      <c r="J23" s="13"/>
      <c r="K23" s="13"/>
      <c r="L23" s="13">
        <f>16792+10164+3438+21030</f>
        <v>51424</v>
      </c>
      <c r="M23" s="13">
        <f>M18+22600</f>
        <v>53714</v>
      </c>
    </row>
    <row r="24" spans="1:13" ht="14.25" customHeight="1">
      <c r="A24" s="14" t="s">
        <v>44</v>
      </c>
      <c r="B24" s="12" t="s">
        <v>17</v>
      </c>
      <c r="C24" s="13">
        <f>C19</f>
        <v>3310</v>
      </c>
      <c r="D24" s="13"/>
      <c r="E24" s="13"/>
      <c r="F24" s="13"/>
      <c r="G24" s="13"/>
      <c r="H24" s="13"/>
      <c r="I24" s="13"/>
      <c r="J24" s="13"/>
      <c r="K24" s="13"/>
      <c r="L24" s="13">
        <v>3851</v>
      </c>
      <c r="M24" s="13">
        <f>M19</f>
        <v>3783</v>
      </c>
    </row>
    <row r="25" spans="1:13" ht="28.5" customHeight="1">
      <c r="A25" s="14" t="s">
        <v>68</v>
      </c>
      <c r="B25" s="12" t="s">
        <v>18</v>
      </c>
      <c r="C25" s="13">
        <v>672</v>
      </c>
      <c r="D25" s="13"/>
      <c r="E25" s="13"/>
      <c r="F25" s="13"/>
      <c r="G25" s="13"/>
      <c r="H25" s="13"/>
      <c r="I25" s="13"/>
      <c r="J25" s="13"/>
      <c r="K25" s="13"/>
      <c r="L25" s="13">
        <v>701</v>
      </c>
      <c r="M25" s="13">
        <f>M20</f>
        <v>672</v>
      </c>
    </row>
    <row r="26" spans="1:13" ht="56.25" customHeight="1">
      <c r="A26" s="14">
        <v>4</v>
      </c>
      <c r="B26" s="12" t="s">
        <v>20</v>
      </c>
      <c r="C26" s="13">
        <f>SUM(C27:C37)</f>
        <v>64827</v>
      </c>
      <c r="D26" s="13">
        <f t="shared" ref="D26:M26" si="2">SUM(D27:D37)</f>
        <v>0</v>
      </c>
      <c r="E26" s="13">
        <f t="shared" si="2"/>
        <v>0</v>
      </c>
      <c r="F26" s="13">
        <f t="shared" si="2"/>
        <v>0</v>
      </c>
      <c r="G26" s="13">
        <f t="shared" si="2"/>
        <v>0</v>
      </c>
      <c r="H26" s="13">
        <f t="shared" si="2"/>
        <v>0</v>
      </c>
      <c r="I26" s="13">
        <f t="shared" si="2"/>
        <v>0</v>
      </c>
      <c r="J26" s="13">
        <f t="shared" si="2"/>
        <v>0</v>
      </c>
      <c r="K26" s="13">
        <f t="shared" si="2"/>
        <v>0</v>
      </c>
      <c r="L26" s="13">
        <f t="shared" si="2"/>
        <v>55976</v>
      </c>
      <c r="M26" s="13">
        <f t="shared" si="2"/>
        <v>58169</v>
      </c>
    </row>
    <row r="27" spans="1:13" ht="15.75">
      <c r="A27" s="14" t="s">
        <v>45</v>
      </c>
      <c r="B27" s="12" t="s">
        <v>21</v>
      </c>
      <c r="C27" s="13">
        <f>C22</f>
        <v>64827</v>
      </c>
      <c r="D27" s="13"/>
      <c r="E27" s="13"/>
      <c r="F27" s="13"/>
      <c r="G27" s="13"/>
      <c r="H27" s="13"/>
      <c r="I27" s="13"/>
      <c r="J27" s="13"/>
      <c r="K27" s="13"/>
      <c r="L27" s="13">
        <f>L22</f>
        <v>55976</v>
      </c>
      <c r="M27" s="13">
        <f>M22</f>
        <v>58169</v>
      </c>
    </row>
    <row r="28" spans="1:13" ht="15.75">
      <c r="A28" s="14" t="s">
        <v>46</v>
      </c>
      <c r="B28" s="12" t="s">
        <v>22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ht="15.75">
      <c r="A29" s="14" t="s">
        <v>47</v>
      </c>
      <c r="B29" s="12" t="s">
        <v>23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ht="15.75">
      <c r="A30" s="14" t="s">
        <v>48</v>
      </c>
      <c r="B30" s="12" t="s">
        <v>24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3" ht="31.5">
      <c r="A31" s="14" t="s">
        <v>49</v>
      </c>
      <c r="B31" s="12" t="s">
        <v>25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ht="31.5">
      <c r="A32" s="14" t="s">
        <v>50</v>
      </c>
      <c r="B32" s="12" t="s">
        <v>26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3" ht="63">
      <c r="A33" s="14" t="s">
        <v>51</v>
      </c>
      <c r="B33" s="12" t="s">
        <v>27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3">
      <c r="A34" s="30" t="s">
        <v>52</v>
      </c>
      <c r="B34" s="20" t="s">
        <v>69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</row>
    <row r="35" spans="1:13">
      <c r="A35" s="30"/>
      <c r="B35" s="21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</row>
    <row r="36" spans="1:13">
      <c r="A36" s="30"/>
      <c r="B36" s="21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1:13" ht="25.5" customHeight="1">
      <c r="A37" s="30"/>
      <c r="B37" s="22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  <row r="38" spans="1:13" ht="66" customHeight="1">
      <c r="A38" s="14">
        <v>5</v>
      </c>
      <c r="B38" s="12" t="s">
        <v>28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3" ht="63.75" customHeight="1">
      <c r="A39" s="14">
        <v>6</v>
      </c>
      <c r="B39" s="12" t="s">
        <v>29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1:13" ht="31.5">
      <c r="A40" s="14" t="s">
        <v>53</v>
      </c>
      <c r="B40" s="12" t="s">
        <v>30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1:13" ht="31.5">
      <c r="A41" s="14" t="s">
        <v>70</v>
      </c>
      <c r="B41" s="12" t="s">
        <v>71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1:13" ht="15.75">
      <c r="A42" s="14" t="s">
        <v>72</v>
      </c>
      <c r="B42" s="12" t="s">
        <v>22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</row>
    <row r="43" spans="1:13" ht="15.75">
      <c r="A43" s="14" t="s">
        <v>73</v>
      </c>
      <c r="B43" s="12" t="s">
        <v>23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1:13" ht="15.75">
      <c r="A44" s="14" t="s">
        <v>74</v>
      </c>
      <c r="B44" s="12" t="s">
        <v>24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spans="1:13" ht="31.5">
      <c r="A45" s="14" t="s">
        <v>75</v>
      </c>
      <c r="B45" s="12" t="s">
        <v>25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1:13" ht="31.5">
      <c r="A46" s="14" t="s">
        <v>76</v>
      </c>
      <c r="B46" s="12" t="s">
        <v>26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</row>
    <row r="47" spans="1:13" ht="75.75" customHeight="1">
      <c r="A47" s="14" t="s">
        <v>77</v>
      </c>
      <c r="B47" s="12" t="s">
        <v>27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</row>
    <row r="48" spans="1:13" ht="106.5" customHeight="1">
      <c r="A48" s="14" t="s">
        <v>78</v>
      </c>
      <c r="B48" s="12" t="s">
        <v>79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</row>
    <row r="49" spans="1:13" ht="31.5">
      <c r="A49" s="14">
        <v>7</v>
      </c>
      <c r="B49" s="12" t="s">
        <v>31</v>
      </c>
      <c r="C49" s="13">
        <f>C50+C51+C52</f>
        <v>37506</v>
      </c>
      <c r="D49" s="13">
        <f t="shared" ref="D49:L49" si="3">D50+D51+D52</f>
        <v>0</v>
      </c>
      <c r="E49" s="13">
        <f t="shared" si="3"/>
        <v>0</v>
      </c>
      <c r="F49" s="13">
        <f t="shared" si="3"/>
        <v>0</v>
      </c>
      <c r="G49" s="13">
        <f t="shared" si="3"/>
        <v>0</v>
      </c>
      <c r="H49" s="13">
        <f t="shared" si="3"/>
        <v>0</v>
      </c>
      <c r="I49" s="13">
        <f t="shared" si="3"/>
        <v>0</v>
      </c>
      <c r="J49" s="13">
        <f t="shared" si="3"/>
        <v>0</v>
      </c>
      <c r="K49" s="13">
        <f t="shared" si="3"/>
        <v>0</v>
      </c>
      <c r="L49" s="13">
        <f t="shared" si="3"/>
        <v>34946</v>
      </c>
      <c r="M49" s="13">
        <f>M50+M51+M52</f>
        <v>35569</v>
      </c>
    </row>
    <row r="50" spans="1:13" ht="15.75">
      <c r="A50" s="14" t="s">
        <v>54</v>
      </c>
      <c r="B50" s="12" t="s">
        <v>32</v>
      </c>
      <c r="C50" s="13">
        <f>17647+3610+3049+537+510</f>
        <v>25353</v>
      </c>
      <c r="D50" s="13"/>
      <c r="E50" s="13"/>
      <c r="F50" s="13"/>
      <c r="G50" s="13"/>
      <c r="H50" s="13"/>
      <c r="I50" s="13"/>
      <c r="J50" s="13"/>
      <c r="K50" s="13"/>
      <c r="L50" s="13">
        <v>24438</v>
      </c>
      <c r="M50" s="13">
        <f>24364+3464+3484+540</f>
        <v>31852</v>
      </c>
    </row>
    <row r="51" spans="1:13" ht="31.5">
      <c r="A51" s="14" t="s">
        <v>55</v>
      </c>
      <c r="B51" s="12" t="s">
        <v>33</v>
      </c>
      <c r="C51" s="13">
        <v>1109</v>
      </c>
      <c r="D51" s="13"/>
      <c r="E51" s="13"/>
      <c r="F51" s="13"/>
      <c r="G51" s="13"/>
      <c r="H51" s="13"/>
      <c r="I51" s="13"/>
      <c r="J51" s="13"/>
      <c r="K51" s="13"/>
      <c r="L51" s="13">
        <v>3844</v>
      </c>
      <c r="M51" s="13">
        <f>818+224</f>
        <v>1042</v>
      </c>
    </row>
    <row r="52" spans="1:13" ht="15.75">
      <c r="A52" s="14" t="s">
        <v>56</v>
      </c>
      <c r="B52" s="12" t="s">
        <v>34</v>
      </c>
      <c r="C52" s="13">
        <v>11044</v>
      </c>
      <c r="D52" s="13"/>
      <c r="E52" s="13"/>
      <c r="F52" s="13"/>
      <c r="G52" s="13"/>
      <c r="H52" s="13"/>
      <c r="I52" s="13"/>
      <c r="J52" s="13"/>
      <c r="K52" s="13"/>
      <c r="L52" s="13">
        <v>6664</v>
      </c>
      <c r="M52" s="13">
        <f>2468+75+132</f>
        <v>2675</v>
      </c>
    </row>
    <row r="53" spans="1:13" ht="47.25">
      <c r="A53" s="14">
        <v>8</v>
      </c>
      <c r="B53" s="12" t="s">
        <v>35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</row>
    <row r="54" spans="1:13" ht="15.75">
      <c r="A54" s="11" t="s">
        <v>36</v>
      </c>
      <c r="B54" s="12" t="s">
        <v>32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</row>
    <row r="55" spans="1:13" ht="31.5">
      <c r="A55" s="14" t="s">
        <v>57</v>
      </c>
      <c r="B55" s="12" t="s">
        <v>33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</row>
    <row r="56" spans="1:13" ht="15.75">
      <c r="A56" s="14" t="s">
        <v>58</v>
      </c>
      <c r="B56" s="12" t="s">
        <v>34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</row>
    <row r="57" spans="1:13" ht="54.75" customHeight="1">
      <c r="A57" s="11">
        <v>9</v>
      </c>
      <c r="B57" s="12" t="s">
        <v>37</v>
      </c>
      <c r="C57" s="13">
        <f t="shared" ref="C57:K57" si="4">C58+C59+C60</f>
        <v>64827</v>
      </c>
      <c r="D57" s="13">
        <f t="shared" si="4"/>
        <v>0</v>
      </c>
      <c r="E57" s="13">
        <f t="shared" si="4"/>
        <v>0</v>
      </c>
      <c r="F57" s="13">
        <f t="shared" si="4"/>
        <v>0</v>
      </c>
      <c r="G57" s="13">
        <f t="shared" si="4"/>
        <v>0</v>
      </c>
      <c r="H57" s="13">
        <f t="shared" si="4"/>
        <v>0</v>
      </c>
      <c r="I57" s="13">
        <f t="shared" si="4"/>
        <v>0</v>
      </c>
      <c r="J57" s="13">
        <f t="shared" si="4"/>
        <v>0</v>
      </c>
      <c r="K57" s="13">
        <f t="shared" si="4"/>
        <v>0</v>
      </c>
      <c r="L57" s="13">
        <f>L58+L59+L60</f>
        <v>55976</v>
      </c>
      <c r="M57" s="13">
        <f>M58+M59+M60</f>
        <v>58169</v>
      </c>
    </row>
    <row r="58" spans="1:13" ht="18" customHeight="1">
      <c r="A58" s="14" t="s">
        <v>59</v>
      </c>
      <c r="B58" s="12" t="s">
        <v>32</v>
      </c>
      <c r="C58" s="13">
        <f>C50</f>
        <v>25353</v>
      </c>
      <c r="D58" s="13"/>
      <c r="E58" s="13"/>
      <c r="F58" s="13"/>
      <c r="G58" s="13"/>
      <c r="H58" s="13"/>
      <c r="I58" s="13"/>
      <c r="J58" s="13"/>
      <c r="K58" s="13"/>
      <c r="L58" s="13">
        <v>24438</v>
      </c>
      <c r="M58" s="16">
        <f>M50</f>
        <v>31852</v>
      </c>
    </row>
    <row r="59" spans="1:13" ht="31.5">
      <c r="A59" s="14" t="s">
        <v>60</v>
      </c>
      <c r="B59" s="12" t="s">
        <v>33</v>
      </c>
      <c r="C59" s="13">
        <f>C51</f>
        <v>1109</v>
      </c>
      <c r="D59" s="13"/>
      <c r="E59" s="13"/>
      <c r="F59" s="13"/>
      <c r="G59" s="13"/>
      <c r="H59" s="13"/>
      <c r="I59" s="13"/>
      <c r="J59" s="13"/>
      <c r="K59" s="13"/>
      <c r="L59" s="13">
        <v>3844</v>
      </c>
      <c r="M59" s="16">
        <f>M51</f>
        <v>1042</v>
      </c>
    </row>
    <row r="60" spans="1:13" ht="15.75">
      <c r="A60" s="14" t="s">
        <v>61</v>
      </c>
      <c r="B60" s="12" t="s">
        <v>34</v>
      </c>
      <c r="C60" s="13">
        <f>C52+27321</f>
        <v>38365</v>
      </c>
      <c r="D60" s="13"/>
      <c r="E60" s="13"/>
      <c r="F60" s="13"/>
      <c r="G60" s="13"/>
      <c r="H60" s="13"/>
      <c r="I60" s="13"/>
      <c r="J60" s="13"/>
      <c r="K60" s="13"/>
      <c r="L60" s="13">
        <v>27694</v>
      </c>
      <c r="M60" s="17">
        <f>M52+22600</f>
        <v>25275</v>
      </c>
    </row>
    <row r="61" spans="1:13" ht="15.75">
      <c r="A61" s="15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</row>
    <row r="62" spans="1:13" ht="15.75">
      <c r="A62" s="1"/>
    </row>
    <row r="63" spans="1:13" ht="45" customHeight="1">
      <c r="A63" s="24" t="s">
        <v>80</v>
      </c>
      <c r="B63" s="25"/>
      <c r="C63" s="6"/>
      <c r="D63" s="5" t="s">
        <v>38</v>
      </c>
      <c r="E63" s="18"/>
      <c r="F63" s="18"/>
      <c r="G63" s="18"/>
      <c r="H63" s="18"/>
      <c r="I63" s="18"/>
      <c r="J63" s="18"/>
      <c r="K63" s="18"/>
      <c r="L63" s="26" t="s">
        <v>62</v>
      </c>
      <c r="M63" s="26"/>
    </row>
    <row r="64" spans="1:13" ht="25.5">
      <c r="A64" s="8"/>
      <c r="B64" s="8"/>
      <c r="C64" s="4"/>
      <c r="D64" s="5" t="s">
        <v>39</v>
      </c>
    </row>
    <row r="65" spans="1:1">
      <c r="A65" s="3"/>
    </row>
    <row r="66" spans="1:1">
      <c r="A66" s="7"/>
    </row>
  </sheetData>
  <mergeCells count="33">
    <mergeCell ref="L1:M3"/>
    <mergeCell ref="A4:B4"/>
    <mergeCell ref="A5:B5"/>
    <mergeCell ref="A7:M7"/>
    <mergeCell ref="F13:G14"/>
    <mergeCell ref="H13:I13"/>
    <mergeCell ref="H14:I14"/>
    <mergeCell ref="J13:K13"/>
    <mergeCell ref="J14:K14"/>
    <mergeCell ref="L11:L14"/>
    <mergeCell ref="A63:B63"/>
    <mergeCell ref="L63:M63"/>
    <mergeCell ref="A8:M8"/>
    <mergeCell ref="A9:M9"/>
    <mergeCell ref="M11:M14"/>
    <mergeCell ref="M34:M37"/>
    <mergeCell ref="G34:G37"/>
    <mergeCell ref="H34:H37"/>
    <mergeCell ref="I34:I37"/>
    <mergeCell ref="J34:J37"/>
    <mergeCell ref="K34:K37"/>
    <mergeCell ref="L34:L37"/>
    <mergeCell ref="A34:A37"/>
    <mergeCell ref="C34:C37"/>
    <mergeCell ref="D34:D37"/>
    <mergeCell ref="E34:E37"/>
    <mergeCell ref="F34:F37"/>
    <mergeCell ref="B34:B37"/>
    <mergeCell ref="A11:A15"/>
    <mergeCell ref="B11:B15"/>
    <mergeCell ref="C11:K12"/>
    <mergeCell ref="C13:C14"/>
    <mergeCell ref="D13:E14"/>
  </mergeCells>
  <pageMargins left="1.1023622047244095" right="0.70866141732283472" top="0.74803149606299213" bottom="0.74803149606299213" header="0.31496062992125984" footer="0.31496062992125984"/>
  <pageSetup paperSize="9" scale="73" orientation="portrait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VZHKG</dc:creator>
  <cp:lastModifiedBy>KOVALENKO</cp:lastModifiedBy>
  <cp:lastPrinted>2021-11-18T11:44:55Z</cp:lastPrinted>
  <dcterms:created xsi:type="dcterms:W3CDTF">2015-06-05T18:19:34Z</dcterms:created>
  <dcterms:modified xsi:type="dcterms:W3CDTF">2021-11-22T12:37:38Z</dcterms:modified>
</cp:coreProperties>
</file>